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20.5\Red EMSA\SISTEMA INTEGRADO DE GESTION\3. PROCESOS DE APOYO\07 CONTROL Y MEJORA CONTINUA\MATRIZ DE RIESGOS\"/>
    </mc:Choice>
  </mc:AlternateContent>
  <xr:revisionPtr revIDLastSave="0" documentId="13_ncr:1_{A817A308-C912-4584-8810-DA070FCF85E8}" xr6:coauthVersionLast="47" xr6:coauthVersionMax="47" xr10:uidLastSave="{00000000-0000-0000-0000-000000000000}"/>
  <bookViews>
    <workbookView xWindow="-120" yWindow="-120" windowWidth="20730" windowHeight="11040" xr2:uid="{00000000-000D-0000-FFFF-FFFF00000000}"/>
  </bookViews>
  <sheets>
    <sheet name="Mapa de Riesgos" sheetId="1" r:id="rId1"/>
  </sheets>
  <externalReferences>
    <externalReference r:id="rId2"/>
  </externalReferences>
  <definedNames>
    <definedName name="_xlnm._FilterDatabase" localSheetId="0" hidden="1">'Mapa de Riesgos'!$A$5:$W$6</definedName>
    <definedName name="_xlnm.Print_Area" localSheetId="0">'Mapa de Riesgos'!$A$1:$W$38</definedName>
    <definedName name="_xlnm.Print_Titles" localSheetId="0">'Mapa de Riesgos'!$5:$5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O36" i="1" s="1"/>
  <c r="P36" i="1" s="1"/>
  <c r="Q36" i="1" s="1"/>
  <c r="M36" i="1"/>
  <c r="J36" i="1"/>
  <c r="N35" i="1"/>
  <c r="O35" i="1" s="1"/>
  <c r="P35" i="1" s="1"/>
  <c r="Q35" i="1" s="1"/>
  <c r="M35" i="1"/>
  <c r="J35" i="1"/>
  <c r="N34" i="1"/>
  <c r="O34" i="1" s="1"/>
  <c r="P34" i="1" s="1"/>
  <c r="Q34" i="1" s="1"/>
  <c r="M34" i="1"/>
  <c r="J34" i="1"/>
  <c r="N33" i="1"/>
  <c r="O33" i="1" s="1"/>
  <c r="P33" i="1" s="1"/>
  <c r="Q33" i="1" s="1"/>
  <c r="M33" i="1"/>
  <c r="J33" i="1"/>
  <c r="N32" i="1"/>
  <c r="O32" i="1" s="1"/>
  <c r="P32" i="1" s="1"/>
  <c r="Q32" i="1" s="1"/>
  <c r="M32" i="1"/>
  <c r="J32" i="1"/>
  <c r="N31" i="1"/>
  <c r="O31" i="1" s="1"/>
  <c r="P31" i="1" s="1"/>
  <c r="Q31" i="1" s="1"/>
  <c r="M31" i="1"/>
  <c r="J31" i="1"/>
  <c r="N30" i="1"/>
  <c r="O30" i="1" s="1"/>
  <c r="P30" i="1" s="1"/>
  <c r="Q30" i="1" s="1"/>
  <c r="M30" i="1"/>
  <c r="J30" i="1"/>
  <c r="O29" i="1"/>
  <c r="P29" i="1" s="1"/>
  <c r="Q29" i="1" s="1"/>
  <c r="N29" i="1"/>
  <c r="M29" i="1"/>
  <c r="J29" i="1"/>
  <c r="N28" i="1"/>
  <c r="O28" i="1" s="1"/>
  <c r="P28" i="1" s="1"/>
  <c r="Q28" i="1" s="1"/>
  <c r="M28" i="1"/>
  <c r="J28" i="1"/>
  <c r="N27" i="1"/>
  <c r="O27" i="1" s="1"/>
  <c r="P27" i="1" s="1"/>
  <c r="Q27" i="1" s="1"/>
  <c r="M27" i="1"/>
  <c r="J27" i="1"/>
  <c r="N26" i="1"/>
  <c r="O26" i="1" s="1"/>
  <c r="P26" i="1" s="1"/>
  <c r="Q26" i="1" s="1"/>
  <c r="M26" i="1"/>
  <c r="J26" i="1"/>
  <c r="N25" i="1"/>
  <c r="O25" i="1" s="1"/>
  <c r="P25" i="1" s="1"/>
  <c r="Q25" i="1" s="1"/>
  <c r="M25" i="1"/>
  <c r="J25" i="1"/>
  <c r="N24" i="1"/>
  <c r="O24" i="1" s="1"/>
  <c r="P24" i="1" s="1"/>
  <c r="Q24" i="1" s="1"/>
  <c r="M24" i="1"/>
  <c r="J24" i="1"/>
  <c r="N23" i="1"/>
  <c r="O23" i="1" s="1"/>
  <c r="P23" i="1" s="1"/>
  <c r="Q23" i="1" s="1"/>
  <c r="M23" i="1"/>
  <c r="J23" i="1"/>
  <c r="N22" i="1"/>
  <c r="O22" i="1" s="1"/>
  <c r="P22" i="1" s="1"/>
  <c r="Q22" i="1" s="1"/>
  <c r="M22" i="1"/>
  <c r="J22" i="1"/>
  <c r="O21" i="1"/>
  <c r="P21" i="1" s="1"/>
  <c r="Q21" i="1" s="1"/>
  <c r="N21" i="1"/>
  <c r="M21" i="1"/>
  <c r="J21" i="1"/>
  <c r="N20" i="1"/>
  <c r="O20" i="1" s="1"/>
  <c r="P20" i="1" s="1"/>
  <c r="Q20" i="1" s="1"/>
  <c r="M20" i="1"/>
  <c r="J20" i="1"/>
  <c r="N19" i="1"/>
  <c r="O19" i="1" s="1"/>
  <c r="P19" i="1" s="1"/>
  <c r="Q19" i="1" s="1"/>
  <c r="M19" i="1"/>
  <c r="J19" i="1"/>
  <c r="N18" i="1"/>
  <c r="O18" i="1" s="1"/>
  <c r="P18" i="1" s="1"/>
  <c r="Q18" i="1" s="1"/>
  <c r="M18" i="1"/>
  <c r="J18" i="1"/>
  <c r="N17" i="1"/>
  <c r="O17" i="1" s="1"/>
  <c r="P17" i="1" s="1"/>
  <c r="Q17" i="1" s="1"/>
  <c r="M17" i="1"/>
  <c r="J17" i="1"/>
  <c r="N16" i="1"/>
  <c r="O16" i="1" s="1"/>
  <c r="P16" i="1" s="1"/>
  <c r="Q16" i="1" s="1"/>
  <c r="M16" i="1"/>
  <c r="J16" i="1"/>
  <c r="O15" i="1"/>
  <c r="P15" i="1" s="1"/>
  <c r="Q15" i="1" s="1"/>
  <c r="N15" i="1"/>
  <c r="M15" i="1"/>
  <c r="J15" i="1"/>
  <c r="N14" i="1"/>
  <c r="O14" i="1" s="1"/>
  <c r="P14" i="1" s="1"/>
  <c r="Q14" i="1" s="1"/>
  <c r="M14" i="1"/>
  <c r="J14" i="1"/>
  <c r="O13" i="1"/>
  <c r="P13" i="1" s="1"/>
  <c r="Q13" i="1" s="1"/>
  <c r="N13" i="1"/>
  <c r="M13" i="1"/>
  <c r="J13" i="1"/>
  <c r="N12" i="1"/>
  <c r="O12" i="1" s="1"/>
  <c r="P12" i="1" s="1"/>
  <c r="Q12" i="1" s="1"/>
  <c r="M12" i="1"/>
  <c r="J12" i="1"/>
  <c r="N11" i="1"/>
  <c r="O11" i="1" s="1"/>
  <c r="P11" i="1" s="1"/>
  <c r="Q11" i="1" s="1"/>
  <c r="M11" i="1"/>
  <c r="J11" i="1"/>
  <c r="N10" i="1"/>
  <c r="O10" i="1" s="1"/>
  <c r="P10" i="1" s="1"/>
  <c r="Q10" i="1" s="1"/>
  <c r="M10" i="1"/>
  <c r="J10" i="1"/>
  <c r="N9" i="1"/>
  <c r="O9" i="1" s="1"/>
  <c r="P9" i="1" s="1"/>
  <c r="Q9" i="1" s="1"/>
  <c r="M9" i="1"/>
  <c r="J9" i="1"/>
  <c r="N8" i="1"/>
  <c r="O8" i="1" s="1"/>
  <c r="P8" i="1" s="1"/>
  <c r="Q8" i="1" s="1"/>
  <c r="M8" i="1"/>
  <c r="J8" i="1"/>
  <c r="N7" i="1"/>
  <c r="O7" i="1" s="1"/>
  <c r="P7" i="1" s="1"/>
  <c r="Q7" i="1" s="1"/>
  <c r="M7" i="1"/>
  <c r="J7" i="1"/>
</calcChain>
</file>

<file path=xl/sharedStrings.xml><?xml version="1.0" encoding="utf-8"?>
<sst xmlns="http://schemas.openxmlformats.org/spreadsheetml/2006/main" count="387" uniqueCount="276">
  <si>
    <t>PROCESO</t>
  </si>
  <si>
    <t>RIESGO</t>
  </si>
  <si>
    <t>TIPO DE RIESGO</t>
  </si>
  <si>
    <t>DESCRIPCIÓN</t>
  </si>
  <si>
    <t>FUENTE DEL RIESGO</t>
  </si>
  <si>
    <t>CAUSA (Todos excepto los de Seguridad Digital) / 
VULNERABILIDAD (Sólo para Riesgos de Seguridad Digital)</t>
  </si>
  <si>
    <t>CONSECUENCIA</t>
  </si>
  <si>
    <t>PONDERACIÓN PROBABILIDAD</t>
  </si>
  <si>
    <t>IMPACTO Y ALCANCE</t>
  </si>
  <si>
    <t>EVALUACIÓN</t>
  </si>
  <si>
    <t>RIESGO RESIDUAL</t>
  </si>
  <si>
    <t>TRATAMIENTO</t>
  </si>
  <si>
    <t xml:space="preserve">ACCIONES PARA REDUCIR O CONTROLAR EL RIESGO </t>
  </si>
  <si>
    <t>SOPORTE
(Evidencia)</t>
  </si>
  <si>
    <t>#</t>
  </si>
  <si>
    <t>Calificación</t>
  </si>
  <si>
    <t>Nivel de probabilidad</t>
  </si>
  <si>
    <t>Tipo de impacto</t>
  </si>
  <si>
    <t>Operativo</t>
  </si>
  <si>
    <t>Estratégico</t>
  </si>
  <si>
    <t>Nivel de impacto</t>
  </si>
  <si>
    <t>PERFIL DEL RIESGO (1-100)</t>
  </si>
  <si>
    <t>ZONA RIESGO</t>
  </si>
  <si>
    <t>Descripción</t>
  </si>
  <si>
    <t>Mercadeo</t>
  </si>
  <si>
    <t>Operaciones sospechosas</t>
  </si>
  <si>
    <t>Omitir operaciones sospechosas encuanto a pago de premios superiores a 5 millones de pesos</t>
  </si>
  <si>
    <t>Actividades de gestión y controles</t>
  </si>
  <si>
    <t>Desconocimiento u omisión, beneficio propio o a un tercero, omitir el manual de procedimientos del SIPLAFT</t>
  </si>
  <si>
    <t>Enriquecimiento ilicito, lavado de activos</t>
  </si>
  <si>
    <t xml:space="preserve">Legal </t>
  </si>
  <si>
    <t>Manual SIPLAFT, Codigo de Etica, Envio de reportes UIAF y Coljuegos</t>
  </si>
  <si>
    <t>Documentos manual , informes reportados</t>
  </si>
  <si>
    <t>Desviación de ercursos</t>
  </si>
  <si>
    <t>Financiero</t>
  </si>
  <si>
    <t>Uso inapropiado o desviacion de recursos disponibles para gestion de mercadeo y estrategias publicitarias</t>
  </si>
  <si>
    <t>Actividades individuales (Beneficio privado, acción u Omisión)</t>
  </si>
  <si>
    <t>Utilización de recursos para otros fines diferentes al de publicidad y mercadeo</t>
  </si>
  <si>
    <t>Disminución del presupuesto asignado para cumplimiento de las metas propuestas</t>
  </si>
  <si>
    <t xml:space="preserve"> Vulnerabilidad Económica</t>
  </si>
  <si>
    <t>Contrato, Plan de compras, informes de ejecucion del contrato, liquidacion del contrato, presupuesto asignado</t>
  </si>
  <si>
    <t>Informes de vigilancia</t>
  </si>
  <si>
    <t xml:space="preserve">Gestión documental </t>
  </si>
  <si>
    <t>Incumplimiento de normas</t>
  </si>
  <si>
    <t>Cumplimiento</t>
  </si>
  <si>
    <t>Incumplimento de leyes, normas, decretos etc.  relacionados con la gestion documental</t>
  </si>
  <si>
    <t>Desconocimiento de las leyes, normas, decretos etc.    Falta de capacitaciones sobre gestión documental al personal</t>
  </si>
  <si>
    <t>Sanciones, hallazgos por auditoria</t>
  </si>
  <si>
    <t>Afectación de la operación</t>
  </si>
  <si>
    <t>Normograma instucional , plan de capacitación</t>
  </si>
  <si>
    <t>documento</t>
  </si>
  <si>
    <t>Acceso indebido a información</t>
  </si>
  <si>
    <t>Posibilidad de acceder sin autorización a la información o usar esta para un beneficio particular</t>
  </si>
  <si>
    <t>Falta de compromiso con la entidad. Falta de ética del funcionario.</t>
  </si>
  <si>
    <t>Perdidas o modificacion de informacion con consecuencias economicas</t>
  </si>
  <si>
    <t>Pérdida de información</t>
  </si>
  <si>
    <t>TRD, organización de archivo</t>
  </si>
  <si>
    <t>Perdida de documentos</t>
  </si>
  <si>
    <t>Perdida deliberada de documentos importantes</t>
  </si>
  <si>
    <t>Ausencia de controles en el manejo del archivo, Ejecución inadecuada de procedimientos del manejo documental</t>
  </si>
  <si>
    <t>Falta de evidencias de trazabilidad en diferentes procesos de la entidad</t>
  </si>
  <si>
    <t xml:space="preserve">Revisar los procedimientos relacionados con el manejo documental, estableciendo respecto de estos, estrictos controles. (punto clave del PGD) </t>
  </si>
  <si>
    <t>manual de gestion documental</t>
  </si>
  <si>
    <t>Comercial</t>
  </si>
  <si>
    <t>Perdida de billeteria - proveedor</t>
  </si>
  <si>
    <t>Perdida de billeteria y/o hurto  al transportador y/o proveedor de billetes</t>
  </si>
  <si>
    <t>Comportamiento humano de quienes están involucrados en la organización directa e indirectamente.</t>
  </si>
  <si>
    <t xml:space="preserve">Que la entidad transportadora no cumpla con los protocolos de seguridad y manejo de los paquetes / alteraciones en el orden publico (delincuencia comun, terroristo etc) </t>
  </si>
  <si>
    <t xml:space="preserve">Que los billetes sean cobrados y los distribuidores no hallan sido informados del hurto de la misma </t>
  </si>
  <si>
    <t>Clausulas del contrato del proveedor, polizas de seguro, denuncias, contrato con distribuidores</t>
  </si>
  <si>
    <t>contrato, denuncia interpuesta por el responsable, poliza</t>
  </si>
  <si>
    <t>Perdida de billeteria - distribuidor</t>
  </si>
  <si>
    <t xml:space="preserve">Perdida de billeteria y/o hurto  al distribuidor de loteria. </t>
  </si>
  <si>
    <t>Que el distribuidor no reporte oportunamente la perdida de los billetes, tanto a la loteria de manizales como a los loteros</t>
  </si>
  <si>
    <t xml:space="preserve">Que los billetes sean cobrados y los diferentes distribuidores y que no se les halla informado del hurto de la misma </t>
  </si>
  <si>
    <t>Contrato de distribuidores legalizados, denuncias</t>
  </si>
  <si>
    <t>Contrato legalizado, y denuncia de la perdida de billeteria</t>
  </si>
  <si>
    <t>Mal manejo del proceso comercial</t>
  </si>
  <si>
    <t>Manejo indebido de la gestión comercial</t>
  </si>
  <si>
    <t>Desviar la gestión de lo público</t>
  </si>
  <si>
    <t>Corrupción, falta de transparencia en el proceso para beneficio propio o de un tercero</t>
  </si>
  <si>
    <t>Demandas, sanciones e investigaciones</t>
  </si>
  <si>
    <t>Pérdida de mercado</t>
  </si>
  <si>
    <t>Manual de procesos, realización sorteo, controles externos ante super salud, Coljuegos, Seguridades del billete</t>
  </si>
  <si>
    <t>procesos documentado, actas de sorteo e informes a entes de control, filmación, reportes SIPLAF</t>
  </si>
  <si>
    <t>Financiera</t>
  </si>
  <si>
    <t>Afectación a la imagen corporativa</t>
  </si>
  <si>
    <t>Recepcion de dadivas</t>
  </si>
  <si>
    <t>Corrupción</t>
  </si>
  <si>
    <t xml:space="preserve">Recibir dadivas en beneficio propio para favorecer un tercero </t>
  </si>
  <si>
    <t>Beneficio propio mediante por la manipulación o gestión de información, cuentas o pagos</t>
  </si>
  <si>
    <t>Mala imagen de la Entidad a consecuencia del funcionario,  faltar a la etica y la transparencia</t>
  </si>
  <si>
    <t>Auditorias, no manejo de efectivo, rotación adecuada de cartera y cuentas por pagar, Flujo de caja, firmas compartidas para pagos. Poliza de manejo</t>
  </si>
  <si>
    <t>Informes de auditoria, cartera, cuenta por pagar, liquidacion de contratos,  cerificados, registros contables, poliza</t>
  </si>
  <si>
    <t>Incumplimiento de pagos</t>
  </si>
  <si>
    <t>Realizar pagos sin cumplimiento de requisitos, abuso de poder en el manejo de las cuentas de la entidad</t>
  </si>
  <si>
    <t>Relaciones comerciales y legales al interior de la institución y con otras organizaciones, (Proveedores, subcontratistas, arrendatarios…)</t>
  </si>
  <si>
    <t>Incumplimiento de la normatividad. 
Falta de los principios de transparencia, eficiencia, igualdad, moralidad, eficacia, economía, celeridad, imparcialidad efectividad.</t>
  </si>
  <si>
    <t>Ejecución indebida de recursos</t>
  </si>
  <si>
    <t>Manual de Contración, ejecución presupuestal,  auditorias, conciliaciones bancarias y de contabilidad. Poliza de manejo.
Conciliaciones entre la informacion generada por las diferentes dependencias y lo cargado a la entidad y la definición de politicas y practicas contables.</t>
  </si>
  <si>
    <t>Conciliaciones, certificados contables e informes.  poliza</t>
  </si>
  <si>
    <t>Recursos humanos</t>
  </si>
  <si>
    <t>Inadecuado proceso de selección</t>
  </si>
  <si>
    <t>Indebido proceso de selección</t>
  </si>
  <si>
    <t>Circunstancias Políticas: cambios legislativos y factores sociales que pueden influenciar otras fuentes de riesgo</t>
  </si>
  <si>
    <t xml:space="preserve">Desconocimiento del perfil para los cargos vacantes, Imposicion </t>
  </si>
  <si>
    <t>Procesos y toma de decisiones inadecuados, equivocaciones, perdidas economicas</t>
  </si>
  <si>
    <t>Manual funciones- Acuerdo 05, proceso de inducción y reinducción.</t>
  </si>
  <si>
    <t>Manual, informes</t>
  </si>
  <si>
    <t>Inadecuado proceso de inducción</t>
  </si>
  <si>
    <t>Falta de inducción y entrega de puestos de trabajo</t>
  </si>
  <si>
    <t>Inestabilidad en el sotfware de nómina</t>
  </si>
  <si>
    <t>No contar con la información precisa</t>
  </si>
  <si>
    <t>Reuniones con el proveedor, mantenimiento del sotfware por parte del contratista. Requeriminiento a la mesa de trabajo.</t>
  </si>
  <si>
    <t>Lista de Chequeo, Manual.</t>
  </si>
  <si>
    <t>Falta de seguimiento a capacitación</t>
  </si>
  <si>
    <t xml:space="preserve">No hacer seguimiento de la efectividad de las formaciones </t>
  </si>
  <si>
    <t>Inesistencia en el desempeño del personal capacitado</t>
  </si>
  <si>
    <t>No contar con personal capacitado para poder realizar una buena inducción y reinducción.</t>
  </si>
  <si>
    <t>Seguimiento al plan de capacitaciones.</t>
  </si>
  <si>
    <t>Plan de capaciontación.
Certificado de Capacitación.</t>
  </si>
  <si>
    <t>Adulteración de información</t>
  </si>
  <si>
    <t>Posibilidad de adulterar, sustraer o usar indebidamente la información. Ejercicio ilegitimo del poder.</t>
  </si>
  <si>
    <t>Falta de moralidad del funcionario público, Falta de seguridad en la información, Inadecuado sistema de archivo.</t>
  </si>
  <si>
    <t>Sanciones, demandas, inhabilidades, desprestigio publico de la entidad</t>
  </si>
  <si>
    <t xml:space="preserve">recepcion centralizada de documentos, implementacion de TRD, </t>
  </si>
  <si>
    <t xml:space="preserve">TRD </t>
  </si>
  <si>
    <t>Compras</t>
  </si>
  <si>
    <t>Inadecuada supervisión de contrato</t>
  </si>
  <si>
    <t>Supervisiòn y/o interventoria inadecuada de los contratos</t>
  </si>
  <si>
    <t>no exigir la calidad esperada de los bienes y/ servicios contratados, y certificar como recibido a satisfacciòn.</t>
  </si>
  <si>
    <t>adquisiciòn de bienes y/o servicios sin las especificaciones requeridas.</t>
  </si>
  <si>
    <t>Manual de contratación, actas de interventoria, revisión permanente de la gestion juridica</t>
  </si>
  <si>
    <t>Documento</t>
  </si>
  <si>
    <t>Falta de transparencia en publicidad</t>
  </si>
  <si>
    <t>Debilidad en la transparencia de la gestiòn pùblica relacionada con los mecanismos de publicidad contractual.</t>
  </si>
  <si>
    <t>falta de planeaciòn y segumiento al proceso contractual por parte del dueño del proceso y el area juridica</t>
  </si>
  <si>
    <t xml:space="preserve">hallazgos y sanciones por parte de los entes de control. </t>
  </si>
  <si>
    <t>Seguimiento al proceso contractual</t>
  </si>
  <si>
    <t>Documento y  página web</t>
  </si>
  <si>
    <t>Beneficio de terceros</t>
  </si>
  <si>
    <t>Posibilidad de incluir en los estudios previos información que beneficie en el futuro proceso de selección a una persona determinada o información que no corresponda a las verdaderas necesidades de la entidad</t>
  </si>
  <si>
    <t>Uso del Poder</t>
  </si>
  <si>
    <t>Interes de la persona responsable del proceso de contratación en obtener beneficio particular</t>
  </si>
  <si>
    <t>Vulneración a los principios contractuales, sanciones.</t>
  </si>
  <si>
    <t>Pliegos de condiciones  mal elaborados</t>
  </si>
  <si>
    <t>Mala elaboración de pliegos de condiciones o términos de referencia y contrato</t>
  </si>
  <si>
    <t xml:space="preserve">Falta de revisión 
Falta de planeación  
Falta  de  capacitación  al personal de contratación  
Mal manejo 
Favorecimiento a determinados proponentes </t>
  </si>
  <si>
    <t xml:space="preserve"> Socializar el manual de contratación </t>
  </si>
  <si>
    <t>Manual de contratacion</t>
  </si>
  <si>
    <t>Sistemas</t>
  </si>
  <si>
    <t>Software no licenciado</t>
  </si>
  <si>
    <t>Tecnológico</t>
  </si>
  <si>
    <t>instalar o utilizar software no licenciado y autorizado por la entidad.</t>
  </si>
  <si>
    <t>Tecnológicas y Asuntos técnicos, tanto internos como externos de la organización</t>
  </si>
  <si>
    <t>No acatamiento de las politicas Informaticas</t>
  </si>
  <si>
    <t>Sanciones de acuerdo a la Ley</t>
  </si>
  <si>
    <t>Afectación a la seguridad digital</t>
  </si>
  <si>
    <t>Revision Periodica de los Computadores con la Bitacora de que Software esta autorizado para EMSA</t>
  </si>
  <si>
    <t>Informe derechos de autor, oficios, reportes.</t>
  </si>
  <si>
    <t>Vulneración del servidor</t>
  </si>
  <si>
    <t>ingreso no autorizado: de manera física al area sistemas con proposito de obtener información del servidor o sustraccion del mismo</t>
  </si>
  <si>
    <t>No tener seguridad donde estan los servidores</t>
  </si>
  <si>
    <t xml:space="preserve">Daños en los Equipos o Robos de equipo o informacion </t>
  </si>
  <si>
    <t>El Ingreso a esta Area es restringida y se debe acceder solo llave</t>
  </si>
  <si>
    <t>Asignación de llave exclusiva para el profesional en sistemas</t>
  </si>
  <si>
    <t>Hackeo de información</t>
  </si>
  <si>
    <t>Seguridad Digital</t>
  </si>
  <si>
    <t>ingreso no autorizado: de manera virtual a la información de la entidad con fines delictivos</t>
  </si>
  <si>
    <t>Violacion de la seguridad que tenga la entidad</t>
  </si>
  <si>
    <t>Robo de la Informacion o Daños en los Equipos</t>
  </si>
  <si>
    <t xml:space="preserve">Solo se puede tener acceso Virtual cuando se da la Autorización, de lo contrario no puede ingresar. Cambio de claves de acceso periodica y ante ingreso de personal. Protocolo de seguridad informatica. </t>
  </si>
  <si>
    <t>Protocolos de seguridad</t>
  </si>
  <si>
    <t>Control y mejora continua</t>
  </si>
  <si>
    <t>Falta de control en los procesos</t>
  </si>
  <si>
    <t>capacitación, circularizacion de normas vigentes, consulta, documentación de compromisos con el personal</t>
  </si>
  <si>
    <t>plan de capacitación, correo electronico, compromiso documentado y notificacion fisica</t>
  </si>
  <si>
    <t>Inconsustencia en informacion</t>
  </si>
  <si>
    <t>Alteración de la información presentada o reporte incompleto</t>
  </si>
  <si>
    <t>Información no oficial, ocultamiento de información, falta de reportes y alertas tempranas</t>
  </si>
  <si>
    <t xml:space="preserve">Informes no acordes a la realidad, incumplimiento, sanciones </t>
  </si>
  <si>
    <t>Codigo de integridad, poliza de seguros responsabilidad, solicitud de certificación de la información</t>
  </si>
  <si>
    <t>Codigo documentado y socializado, poliza, informes por proceso</t>
  </si>
  <si>
    <t>Omisión de reportes sospechosos</t>
  </si>
  <si>
    <t>No denunciar informacion conocida sobre hechos irregulares</t>
  </si>
  <si>
    <t>Favorecimiento a un tercero, interes personales, desconocimiento</t>
  </si>
  <si>
    <t>Sanciones disciplinarias, penales</t>
  </si>
  <si>
    <t>Socialización del codigo de integridad, Manual SIPLATF, reportes periodicos UIAF, codigo de integridad.</t>
  </si>
  <si>
    <t>Codigo y  manual  documentado y aprobado, reportes de socialización</t>
  </si>
  <si>
    <t>Omision de informacion relevante</t>
  </si>
  <si>
    <t>Falta de oportunidad en la información para la toma de decisiones</t>
  </si>
  <si>
    <t>Deficiente e inoportuna presentación de la información por parte de los responables de los procesos</t>
  </si>
  <si>
    <t>Decisiones inadecuadas</t>
  </si>
  <si>
    <t xml:space="preserve">Cumplimiento del calendario de obligaciones legales </t>
  </si>
  <si>
    <t xml:space="preserve">Informes presentados de acuerdo a los requerimientos </t>
  </si>
  <si>
    <t>Medioambientales</t>
  </si>
  <si>
    <t>Generación de Residuos Sólidos</t>
  </si>
  <si>
    <t>Medioambiental</t>
  </si>
  <si>
    <t>Acumulación de papel, plásticos y otros materiales de desecho como resultado de la devolución de billetes, publicidad y/o operaciones administrativas.</t>
  </si>
  <si>
    <t xml:space="preserve">Inadecuado manejo de los residuos en la fuente de generación </t>
  </si>
  <si>
    <t>Contaminación ambiental, costos adicionales por disposición inadecuada</t>
  </si>
  <si>
    <t>Asignación de punto ecológio para separación y recoleccion de residuos.
Capacitacion a todo el personal respecto a las mejores practicas para separación de resiocuod</t>
  </si>
  <si>
    <t>Evidencia fotografica
Asistencia a capacitación</t>
  </si>
  <si>
    <t>Alto consumo de energía</t>
  </si>
  <si>
    <t>Alto consumo de electricidad debido a la operación continua de equipos informáticos, sistemas de iluminación y aire acondicionado</t>
  </si>
  <si>
    <t>Falta de consicencia y responsabilidad de los funcionarios respecto al uso racional de los servicios de energía</t>
  </si>
  <si>
    <t>umento de la huella de carbono de la empresa; mayores costos operativos</t>
  </si>
  <si>
    <t>Campañas para uso razonable de eñectricidad, fomentando apagar luces y aparatos electronicos cuando no sean necesarios</t>
  </si>
  <si>
    <t>Evidencia de implementación de campañas</t>
  </si>
  <si>
    <t>Consumo de Agua</t>
  </si>
  <si>
    <t>Uso de agua en las instalaciones para actividades de limpieza, baños y cafetería.</t>
  </si>
  <si>
    <t xml:space="preserve">Poco control en el consumo de agua para la realizacion de actividades de aseo y cafeteria de la institucion </t>
  </si>
  <si>
    <t>Desperdicio de recursos hídricos; costos adicionales si no se controla.</t>
  </si>
  <si>
    <t xml:space="preserve">Capacitación a la persona encargada de servicios generales respecto al uso racional de los recursos </t>
  </si>
  <si>
    <t>Evidencia de capacitación</t>
  </si>
  <si>
    <t>Desastre Natural</t>
  </si>
  <si>
    <t>Ocurrencia de desastres naturales como inundaciones, terremotos o deslizamientos que puedan afectar las instalaciones o operaciones.</t>
  </si>
  <si>
    <t>Eventos Naturales / Orden público</t>
  </si>
  <si>
    <t>Evento de tipo natural propio de las caracteristicas geograficas de la región y de la incidencia de la quebrada que pasa por el lado o del volcan nevado del Ruiz</t>
  </si>
  <si>
    <t>Daños a la infraestructura; interrupción de las operaciones; impacto en la comunidad.</t>
  </si>
  <si>
    <t>Capacitaxción a todo el personal respecto a prevencion y atención de desasastres. 
Participación en simulacro de evacuación</t>
  </si>
  <si>
    <t>Eidencia de realización de actividad</t>
  </si>
  <si>
    <t>Uso inficiente de recursos naturales</t>
  </si>
  <si>
    <t>Uso excesivo de papel, agua, y otros recursos naturales en las actividades diarias de la oficina</t>
  </si>
  <si>
    <t xml:space="preserve">Poco control en el uso de los recursos naturales en los procesos operativos de la institucion </t>
  </si>
  <si>
    <t>Desperdicio de recursos, aumento de costos operativos y mayor huella ecológica</t>
  </si>
  <si>
    <t>Campaña para optimizacion de papel e impresiones, uso racional del recurso</t>
  </si>
  <si>
    <t>Evidencia de desarrollo de la campaña</t>
  </si>
  <si>
    <t>Fecha de seguimiento</t>
  </si>
  <si>
    <t>SEGUMIENTO</t>
  </si>
  <si>
    <t>VIGENCIA 2023</t>
  </si>
  <si>
    <t xml:space="preserve">MATRIZ DE RIESGOS DE EMPRESA MUNICIPAL PARA LA SALUD EMSA LOTERÍA DE MANIZALES </t>
  </si>
  <si>
    <t>Evidencia</t>
  </si>
  <si>
    <t>Responsable</t>
  </si>
  <si>
    <t>Incumplimiento de normativiadad vigente externa</t>
  </si>
  <si>
    <t>Desconocimiento de normatividad relacionada, falta de compromiso y adherencia a politicas internas cambios normativos continuos, capacitación no enfocada a necesidades, falta actualizacion</t>
  </si>
  <si>
    <t>Incumplimiento a los lineamientos vigentes, hallazgos entes de control, sanciones.</t>
  </si>
  <si>
    <t>Para la vigencia 2024 se hace cambio de oficiales de cumplimiento por desvinculación de la institución del anterior encargado, la gerencia designa a Natalia Urrea y Carlos Alberto Ocampo como nuevos enargados. 
Se inicia formación en Uiaf en el mes de Julio de 2024 debe estar finalizando en Ocrubre del mismo año</t>
  </si>
  <si>
    <t>Acta de nombramiento oficial de cumplimiento</t>
  </si>
  <si>
    <t>Mauricio Quiceno</t>
  </si>
  <si>
    <t>El plan anual de compas es revisado y aprobado por la gerencia, la ejecución del mismo tiene seguimiento constanta por parte del área contable, validando el cumplimiento de lo proyectado vs.  lo ejecutado. 
Trimestralmente se mide el indicador diseñado para este seguimiento</t>
  </si>
  <si>
    <t>Matriz de indicadores</t>
  </si>
  <si>
    <t xml:space="preserve">En el marco de la actualización del sistema de gestión de calidad, se está realizando la revision del procedimiento e instructivos relacionados con gestión documental. </t>
  </si>
  <si>
    <t xml:space="preserve">Documentos en proceso de actualización </t>
  </si>
  <si>
    <t xml:space="preserve">El proceso de compras y contratación de la entidad tiene control dual realizado por el área juridica quien valida el cumplimiento de los lineamientos del estatuto de contratación asi como el cumplimiento de las obligaciones contractuales y  por el área contable que verifica el cumplimiento de las condiciones requeridas para proceder con los pagos pertinentes. 
Para unificar los criterios de seguimeinto se actualiza y normaliza en el sistema de gestión de calidad el formato de supervisión de contratos. 
Adicionalmente se está formulando un instructivo para la evaluación de contratistas con el fin de hacer seguimiento a los mismos de manera oportuna y documentar dicha información </t>
  </si>
  <si>
    <t>Formato de supervisión de contratos
Instructivo de evaluación de contratistas</t>
  </si>
  <si>
    <t xml:space="preserve">Para la vigencia 2024, se evidencia que la gerencia general realiza seguimiento a las nuevas vinculaciones, validando que los candidatos presentados cumplan el perfil requerido para el cargo en el acuerdo 005. 
En el primer semestre 2024 se hacen 4 vinculaciones cuyos perfiles de formación y experiencia cumplen con los requisitos del cargo. </t>
  </si>
  <si>
    <t>Soportes de hoja de vida</t>
  </si>
  <si>
    <t>En la actualización del sistema de gestión de calidad, se actualiza el procedimiento para la inducción y reinducción de personal GH-PD-02 Versión 2 del 28/02/2024. 
Se actualiza formato para gestión de inducción y reinducción GH-FO-03 versión 2 del 4 de Marzo de 2024. 
Estos documentos orientan de manera descriptiva el proceso de inducción y reinducción del personal con el fin de lograr una incorporación adecuada a la institución. 
Se evidencia que para las personas que han ingresado en la vigencia presente se cumple con la ejecución del procedimiento y firmato en referencia</t>
  </si>
  <si>
    <t xml:space="preserve">Procedimiento
Formato </t>
  </si>
  <si>
    <t xml:space="preserve">Para realizar seguimiento a las capacitaciones externas recibidas por el personal de la insitución, en la actualización del sistema de gestión de calidad se revisa y actualiza el formato para seguimiento a la eficacia de la formación. 
A la fecha no hay evidencia de aplicabilidad pues las capacitaciones realizadas han sido internas. </t>
  </si>
  <si>
    <t>Formato GH-FO-04 Versión 2</t>
  </si>
  <si>
    <t>Desde el proceso de Calidad se revisa el procedimiento para la selección y contratación de proveedores, el instructivo para el manejo de garantias contractuales y fe formula el instructivo e instrumento para la evaluación de contratistas. 
A la fecha esta recien aprobado por el área juridica y la gerencia y su socialización se programa para el mes de Agosto de 2024</t>
  </si>
  <si>
    <t xml:space="preserve">Documentos actualizados </t>
  </si>
  <si>
    <t>En la actualización del procedimiento de compas y contratación se hace revisión de los formatos asociados al proceso incluyendo en el de estudio de conveniencia la validacion y firma de aprobación del área juridica con el fin de hacer control al cumplimiento de los requerimientos y reducir los riesgos de errores y desviación que se pudieran asociar al proceso</t>
  </si>
  <si>
    <t xml:space="preserve">Documentos actualizados. </t>
  </si>
  <si>
    <t>El procedimeinto de compras y contratación actualizado contempla de manera clara y descriptiva el paso a paso requerido en los pliegos de condiciones y estudios de conveniencia, con el fin de asegurar la uniformidad de los mismos y el cumplimiento de los requerimientos de estos.</t>
  </si>
  <si>
    <t>Documentos actualizados</t>
  </si>
  <si>
    <t>El área de tecnología realiza revisión de licenciamiento de software en los equipos de la institución, adicionalmetne se instalo en el servidor una politica de seguridad apra que al momento de realizar alguna instalación en los equipos de computo de la entidad se realiuce validación del usuario adminsitrador que solo es manejada por el PU de sistemas</t>
  </si>
  <si>
    <t>Politica instalada en el Software</t>
  </si>
  <si>
    <t>Actualmente el área donde estan los servidores no puede estar cerrada para su seguridad pues requiere condiciones de temperatura para su funcionamientoq ue por ausencia de aire acondicionado se suple con ventilación natural. 
Actualmetne se esta gestionando el presupuesto requerido para compra de aire acondicionado y poder con ello limitar la libre circulacion en esta zona. 
Se espera tener resuelto esta situación en le mes de Septiembre 2024</t>
  </si>
  <si>
    <t>Cotizacion aire acondicionado</t>
  </si>
  <si>
    <t xml:space="preserve">La entidad tiene equipo de seguridad perimetral para proteccion de la navegación de internet de entrada y salida, este cuento con certificados y actualizaciones vigentes para la proteccion de la seguridad de la información. 
A partir de la vigencia 2025 el equipo se debe actualizar por uno con mejores capacidades, lo cual se esta gestionando con el proveedor encargado de suministrarlo ya que son equipos en alquiler. </t>
  </si>
  <si>
    <t xml:space="preserve">Equipo de seguridad perimetral Firewall </t>
  </si>
  <si>
    <t>Se realizan sensibilizaciones senvilizo  mediante mensajes alusivos al cuidado del medio ambiente a los funcionarios de la entidad.                                                                                                                se realizo  entrega del material como billeteria, reciclaje y carton a la empresa  emas en convenio con  corpoinfantil para su tratamiento y se solicita los certificados de manejo de residuos.</t>
  </si>
  <si>
    <t>Evidencia fotografica
Asistencia a capacitación         certificados de manejo de residuos emitidos por la empresa emas</t>
  </si>
  <si>
    <t>G.ADMINISTRATIVA</t>
  </si>
  <si>
    <t xml:space="preserve">Con ayuda de la oficina de sistemas se implementan en los equipos de computo imágenes de sensibilacion y uso racional de los recursos </t>
  </si>
  <si>
    <t xml:space="preserve">fotografias de la campaña y certificado de presupuesto para desarrollar  el plan de accion ambiental </t>
  </si>
  <si>
    <t>fotografias de la campaña</t>
  </si>
  <si>
    <t>SST</t>
  </si>
  <si>
    <t xml:space="preserve">Capacitacion en el manejo adecuado de los recursos naturales - Importancia del Reciclaje </t>
  </si>
  <si>
    <t xml:space="preserve">asistencia a la capacitación </t>
  </si>
  <si>
    <t>G.ADMINISTRATIVA Y SST</t>
  </si>
  <si>
    <t>Capacitacion en el manejo de los recursos naturales - Uso racional de energia y agua</t>
  </si>
  <si>
    <t>VIGENCIA 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</si>
</sst>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Arial"/>
      <family val="2"/>
    </font>
    <font>
      <b/>
      <sz val="10"/>
      <color theme="1"/>
      <name val="Arial"/>
      <family val="2"/>
    </font>
    <font>
      <sz val="10"/>
      <color theme="1"/>
      <name val="Arial"/>
      <family val="2"/>
    </font>
    <font>
      <sz val="10"/>
      <color rgb="FF000000"/>
      <name val="Times New Roman"/>
      <family val="1"/>
    </font>
    <font>
      <sz val="10"/>
      <color rgb="FF000000"/>
      <name val="Arial"/>
      <family val="2"/>
    </font>
    <font>
      <sz val="12"/>
      <color theme="1"/>
      <name val="Arial"/>
      <family val="2"/>
    </font>
    <font>
      <b/>
      <sz val="14"/>
      <name val="Arial"/>
      <family val="2"/>
    </font>
    <font>
      <b/>
      <sz val="16"/>
      <name val="Arial"/>
      <family val="2"/>
    </font>
    <font>
      <sz val="11"/>
      <name val="Arial"/>
      <family val="2"/>
    </font>
    <font>
      <b/>
      <sz val="18"/>
      <name val="Arial"/>
      <family val="2"/>
    </font>
    <font>
      <b/>
      <sz val="12"/>
      <color theme="0"/>
      <name val="Arial"/>
      <family val="2"/>
    </font>
    <font>
      <sz val="1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3" tint="-0.249977111117893"/>
        <bgColor indexed="64"/>
      </patternFill>
    </fill>
    <fill>
      <patternFill patternType="solid">
        <f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cellStyleXfs>
  <cellXfs count="36">
    <xf numFmtId="0" fontId="0" fillId="0" borderId="0" xfId="0"/>
    <xf numFmtId="0" fontId="6" fillId="0" borderId="0" xfId="0" applyFont="1" applyAlignment="1" applyProtection="1">
      <alignment horizontal="center" wrapText="1"/>
    </xf>
    <xf numFmtId="0" fontId="6"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xf>
    <xf numFmtId="0" fontId="10"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7" fillId="0" borderId="0" xfId="0" applyFont="1" applyAlignment="1" applyProtection="1">
      <alignment vertical="center" wrapText="1"/>
    </xf>
    <xf numFmtId="0" fontId="1" fillId="2" borderId="0" xfId="0" applyFont="1" applyFill="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 fillId="2" borderId="9" xfId="0" applyFont="1" applyFill="1" applyBorder="1" applyAlignment="1" applyProtection="1">
      <alignment horizontal="center" vertical="center" wrapText="1"/>
    </xf>
    <xf numFmtId="1" fontId="1" fillId="2" borderId="9" xfId="0" applyNumberFormat="1"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 fontId="5" fillId="4" borderId="11" xfId="1" applyNumberFormat="1" applyFont="1" applyFill="1" applyBorder="1" applyAlignment="1" applyProtection="1">
      <alignment horizontal="center" vertical="center" wrapText="1"/>
    </xf>
    <xf numFmtId="1" fontId="5" fillId="4" borderId="12" xfId="1" applyNumberFormat="1" applyFont="1" applyFill="1" applyBorder="1" applyAlignment="1" applyProtection="1">
      <alignment horizontal="center" vertical="center" wrapText="1"/>
    </xf>
    <xf numFmtId="1" fontId="5" fillId="4" borderId="1" xfId="1"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17" fontId="3" fillId="0" borderId="1" xfId="0" applyNumberFormat="1" applyFont="1" applyBorder="1" applyAlignment="1" applyProtection="1">
      <alignment horizontal="center" vertical="center" wrapText="1"/>
    </xf>
    <xf numFmtId="0" fontId="3" fillId="0" borderId="0" xfId="0" applyFont="1" applyAlignment="1" applyProtection="1">
      <alignment vertical="center" wrapText="1"/>
    </xf>
    <xf numFmtId="0" fontId="12" fillId="0" borderId="1" xfId="0" applyFont="1" applyBorder="1" applyAlignment="1" applyProtection="1">
      <alignment horizontal="center" vertical="center" wrapText="1"/>
    </xf>
    <xf numFmtId="0" fontId="0" fillId="0" borderId="1" xfId="0" applyBorder="1" applyAlignment="1" applyProtection="1">
      <alignment wrapText="1"/>
    </xf>
    <xf numFmtId="0" fontId="3" fillId="0" borderId="0" xfId="0" applyFont="1" applyAlignment="1" applyProtection="1">
      <alignment horizontal="center" vertical="center" wrapText="1"/>
    </xf>
    <xf numFmtId="1" fontId="3" fillId="0" borderId="0" xfId="0" applyNumberFormat="1" applyFont="1" applyAlignment="1" applyProtection="1">
      <alignment horizontal="center" vertical="center" wrapText="1"/>
    </xf>
  </cellXfs>
  <cellStyles count="2">
    <cellStyle name="Normal" xfId="0" builtinId="0"/>
    <cellStyle name="Normal 2 2" xfId="1" xr:uid="{00000000-0005-0000-0000-000001000000}"/>
  </cellStyles>
  <dxfs count="33">
    <dxf>
      <font>
        <color auto="1"/>
      </font>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0"/>
          </stop>
          <stop position="1">
            <color rgb="FF00FF00"/>
          </stop>
        </gradientFill>
      </fill>
    </dxf>
    <dxf>
      <fill>
        <gradientFill degree="90">
          <stop position="0">
            <color theme="0"/>
          </stop>
          <stop position="1">
            <color rgb="FFFFFF00"/>
          </stop>
        </gradientFill>
      </fill>
    </dxf>
    <dxf>
      <fill>
        <gradientFill degree="90">
          <stop position="0">
            <color theme="0"/>
          </stop>
          <stop position="1">
            <color rgb="FFFF9900"/>
          </stop>
        </gradientFill>
      </fill>
    </dxf>
    <dxf>
      <fill>
        <gradientFill degree="90">
          <stop position="0">
            <color theme="0"/>
          </stop>
          <stop position="1">
            <color rgb="FFFF66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6600"/>
          </stop>
        </gradientFill>
      </fill>
    </dxf>
    <dxf>
      <fill>
        <gradientFill degree="90">
          <stop position="0">
            <color theme="0"/>
          </stop>
          <stop position="1">
            <color rgb="FFFF9900"/>
          </stop>
        </gradientFill>
      </fill>
    </dxf>
    <dxf>
      <fill>
        <gradientFill degree="90">
          <stop position="0">
            <color theme="0"/>
          </stop>
          <stop position="1">
            <color rgb="FFFFFF00"/>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0"/>
          </stop>
          <stop position="1">
            <color rgb="FFE14905"/>
          </stop>
        </gradientFill>
      </fill>
    </dxf>
    <dxf>
      <fill>
        <gradientFill degree="90">
          <stop position="0">
            <color theme="0"/>
          </stop>
          <stop position="1">
            <color rgb="FFFF9900"/>
          </stop>
        </gradientFill>
      </fill>
    </dxf>
    <dxf>
      <fill>
        <gradientFill degree="90">
          <stop position="0">
            <color theme="0"/>
          </stop>
          <stop position="1">
            <color rgb="FFFFFF00"/>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0"/>
          </stop>
          <stop position="1">
            <color rgb="FFFF6600"/>
          </stop>
        </gradientFill>
      </fill>
    </dxf>
    <dxf>
      <fill>
        <gradientFill degree="90">
          <stop position="0">
            <color theme="0"/>
          </stop>
          <stop position="1">
            <color rgb="FFFF9900"/>
          </stop>
        </gradientFill>
      </fill>
    </dxf>
    <dxf>
      <fill>
        <gradientFill degree="90">
          <stop position="0">
            <color theme="0"/>
          </stop>
          <stop position="1">
            <color rgb="FFFFFF00"/>
          </stop>
        </gradientFill>
      </fill>
    </dxf>
    <dxf>
      <fill>
        <gradientFill degree="90">
          <stop position="0">
            <color theme="0"/>
          </stop>
          <stop position="1">
            <color rgb="FF00FF00"/>
          </stop>
        </gradientFill>
      </fill>
    </dxf>
    <dxf>
      <fill>
        <gradientFill degree="90">
          <stop position="0">
            <color theme="0"/>
          </stop>
          <stop position="1">
            <color rgb="FFFF4905"/>
          </stop>
        </gradientFill>
      </fill>
    </dxf>
    <dxf>
      <fill>
        <gradientFill degree="90">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6600"/>
          </stop>
        </gradientFill>
      </fill>
    </dxf>
    <dxf>
      <fill>
        <gradientFill degree="90">
          <stop position="0">
            <color theme="0"/>
          </stop>
          <stop position="1">
            <color rgb="FFFF9900"/>
          </stop>
        </gradientFill>
      </fill>
    </dxf>
    <dxf>
      <fill>
        <gradientFill degree="90">
          <stop position="0">
            <color theme="0"/>
          </stop>
          <stop position="1">
            <color rgb="FFFFFF00"/>
          </stop>
        </gradientFill>
      </fill>
    </dxf>
    <dxf>
      <fill>
        <gradientFill degree="90">
          <stop position="0">
            <color theme="0"/>
          </stop>
          <stop position="1">
            <color rgb="FF00FF00"/>
          </stop>
        </gradientFill>
      </fill>
    </dxf>
    <dxf>
      <fill>
        <gradientFill degree="90">
          <stop position="0">
            <color theme="0"/>
          </stop>
          <stop position="1">
            <color rgb="FFFFFF00"/>
          </stop>
        </gradientFill>
      </fill>
    </dxf>
    <dxf>
      <font>
        <color auto="1"/>
      </font>
      <fill>
        <gradientFill degree="90">
          <stop position="0">
            <color theme="0"/>
          </stop>
          <stop position="1">
            <color rgb="FF00FF00"/>
          </stop>
        </gradientFill>
      </fill>
    </dxf>
    <dxf>
      <fill>
        <gradientFill degree="90">
          <stop position="0">
            <color theme="0"/>
          </stop>
          <stop position="1">
            <color rgb="FFFF4905"/>
          </stop>
        </gradientFill>
      </fill>
    </dxf>
    <dxf>
      <fill>
        <gradientFill degree="90">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158749</xdr:rowOff>
    </xdr:from>
    <xdr:to>
      <xdr:col>2</xdr:col>
      <xdr:colOff>95250</xdr:colOff>
      <xdr:row>2</xdr:row>
      <xdr:rowOff>353171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4" y="158749"/>
          <a:ext cx="2317751" cy="8452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Desktop\_AACTUALIZ%20SGC%20EMSA%202024\MATRIZ%20DE%20RIESGOS\ACTUALIZACI&#211;N_MAPA%20DE%20RIESGOS_EMSA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Mapa de Riesgos"/>
      <sheetName val="Gráfica"/>
      <sheetName val="Hoja1"/>
      <sheetName val="Tipo - fuente"/>
      <sheetName val="Probabilidad"/>
      <sheetName val="Impacto"/>
      <sheetName val="Tratamiento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W81"/>
  <sheetViews>
    <sheetView showGridLines="0" tabSelected="1" view="pageBreakPreview" zoomScale="60" zoomScaleNormal="70" workbookViewId="0">
      <pane xSplit="7" ySplit="6" topLeftCell="H7" activePane="bottomRight" state="frozen"/>
      <selection pane="topRight" activeCell="H1" sqref="H1"/>
      <selection pane="bottomLeft" activeCell="A7" sqref="A7"/>
      <selection pane="bottomRight" activeCell="V14" sqref="V14"/>
    </sheetView>
  </sheetViews>
  <sheetFormatPr baseColWidth="10" defaultRowHeight="125.25" customHeight="1" x14ac:dyDescent="0.25"/>
  <cols>
    <col min="1" max="1" width="11.42578125" style="34"/>
    <col min="2" max="2" width="25.42578125" style="34" customWidth="1"/>
    <col min="3" max="3" width="20.7109375" style="34" customWidth="1"/>
    <col min="4" max="4" width="15.7109375" style="34" customWidth="1"/>
    <col min="5" max="8" width="35.5703125" style="34" customWidth="1"/>
    <col min="9" max="9" width="16.85546875" style="35" customWidth="1"/>
    <col min="10" max="15" width="18.85546875" style="34" customWidth="1"/>
    <col min="16" max="16" width="16.42578125" style="34" customWidth="1"/>
    <col min="17" max="17" width="39.42578125" style="34" customWidth="1"/>
    <col min="18" max="18" width="30.7109375" style="34" customWidth="1"/>
    <col min="19" max="19" width="20.7109375" style="34" customWidth="1"/>
    <col min="20" max="20" width="41.140625" style="34" customWidth="1"/>
    <col min="21" max="23" width="30.7109375" style="34" customWidth="1"/>
    <col min="24" max="16384" width="11.42578125" style="34"/>
  </cols>
  <sheetData>
    <row r="1" spans="1:23" s="2" customFormat="1" ht="19.5" customHeight="1" x14ac:dyDescent="0.2">
      <c r="A1" s="1"/>
      <c r="E1" s="3"/>
      <c r="F1" s="4"/>
      <c r="G1" s="3"/>
      <c r="H1" s="3"/>
      <c r="I1" s="3"/>
      <c r="J1" s="3"/>
      <c r="K1" s="3"/>
      <c r="L1" s="3"/>
    </row>
    <row r="2" spans="1:23" s="6" customFormat="1" ht="31.5" customHeight="1" x14ac:dyDescent="0.25">
      <c r="A2" s="5"/>
      <c r="C2" s="7" t="s">
        <v>231</v>
      </c>
      <c r="D2" s="8"/>
      <c r="E2" s="8"/>
      <c r="F2" s="8"/>
      <c r="G2" s="8"/>
      <c r="H2" s="8"/>
      <c r="I2" s="8"/>
      <c r="J2" s="4"/>
      <c r="K2" s="4"/>
      <c r="L2" s="4"/>
    </row>
    <row r="3" spans="1:23" s="6" customFormat="1" ht="31.5" customHeight="1" x14ac:dyDescent="0.25">
      <c r="A3" s="5"/>
      <c r="C3" s="7" t="s">
        <v>275</v>
      </c>
      <c r="D3" s="8"/>
      <c r="E3" s="8" t="s">
        <v>230</v>
      </c>
      <c r="F3" s="8"/>
      <c r="G3" s="8"/>
      <c r="H3" s="8"/>
      <c r="I3" s="8"/>
      <c r="J3" s="4"/>
      <c r="K3" s="4"/>
      <c r="L3" s="4"/>
    </row>
    <row r="4" spans="1:23" s="2" customFormat="1" ht="19.5" customHeight="1" x14ac:dyDescent="0.2">
      <c r="A4" s="3"/>
      <c r="B4" s="9"/>
      <c r="C4" s="9"/>
      <c r="D4" s="9"/>
      <c r="E4" s="9"/>
      <c r="F4" s="9"/>
      <c r="G4" s="9"/>
      <c r="H4" s="9"/>
      <c r="I4" s="9"/>
      <c r="J4" s="9"/>
      <c r="K4" s="9"/>
      <c r="L4" s="9"/>
      <c r="M4" s="9"/>
      <c r="N4" s="9"/>
    </row>
    <row r="5" spans="1:23" s="19" customFormat="1" ht="57.75" customHeight="1" x14ac:dyDescent="0.25">
      <c r="A5" s="10"/>
      <c r="B5" s="11" t="s">
        <v>0</v>
      </c>
      <c r="C5" s="11" t="s">
        <v>1</v>
      </c>
      <c r="D5" s="11" t="s">
        <v>2</v>
      </c>
      <c r="E5" s="11" t="s">
        <v>3</v>
      </c>
      <c r="F5" s="11" t="s">
        <v>4</v>
      </c>
      <c r="G5" s="11" t="s">
        <v>5</v>
      </c>
      <c r="H5" s="11" t="s">
        <v>6</v>
      </c>
      <c r="I5" s="12" t="s">
        <v>7</v>
      </c>
      <c r="J5" s="13"/>
      <c r="K5" s="14" t="s">
        <v>8</v>
      </c>
      <c r="L5" s="15"/>
      <c r="M5" s="16"/>
      <c r="N5" s="14" t="s">
        <v>9</v>
      </c>
      <c r="O5" s="16"/>
      <c r="P5" s="11" t="s">
        <v>10</v>
      </c>
      <c r="Q5" s="11" t="s">
        <v>11</v>
      </c>
      <c r="R5" s="11" t="s">
        <v>12</v>
      </c>
      <c r="S5" s="11" t="s">
        <v>13</v>
      </c>
      <c r="T5" s="17" t="s">
        <v>229</v>
      </c>
      <c r="U5" s="18"/>
      <c r="V5" s="18"/>
      <c r="W5" s="18"/>
    </row>
    <row r="6" spans="1:23" s="19" customFormat="1" ht="42" customHeight="1" x14ac:dyDescent="0.25">
      <c r="A6" s="10" t="s">
        <v>14</v>
      </c>
      <c r="B6" s="20"/>
      <c r="C6" s="20"/>
      <c r="D6" s="20"/>
      <c r="E6" s="20"/>
      <c r="F6" s="20"/>
      <c r="G6" s="20"/>
      <c r="H6" s="20"/>
      <c r="I6" s="21" t="s">
        <v>15</v>
      </c>
      <c r="J6" s="22" t="s">
        <v>16</v>
      </c>
      <c r="K6" s="22" t="s">
        <v>17</v>
      </c>
      <c r="L6" s="22" t="s">
        <v>15</v>
      </c>
      <c r="M6" s="22" t="s">
        <v>20</v>
      </c>
      <c r="N6" s="22" t="s">
        <v>21</v>
      </c>
      <c r="O6" s="22" t="s">
        <v>22</v>
      </c>
      <c r="P6" s="20"/>
      <c r="Q6" s="20"/>
      <c r="R6" s="20"/>
      <c r="S6" s="20"/>
      <c r="T6" s="23" t="s">
        <v>23</v>
      </c>
      <c r="U6" s="23" t="s">
        <v>232</v>
      </c>
      <c r="V6" s="23" t="s">
        <v>228</v>
      </c>
      <c r="W6" s="23" t="s">
        <v>233</v>
      </c>
    </row>
    <row r="7" spans="1:23" s="31" customFormat="1" ht="102" x14ac:dyDescent="0.25">
      <c r="A7" s="24">
        <v>1</v>
      </c>
      <c r="B7" s="24" t="s">
        <v>24</v>
      </c>
      <c r="C7" s="24" t="s">
        <v>25</v>
      </c>
      <c r="D7" s="24" t="s">
        <v>18</v>
      </c>
      <c r="E7" s="24" t="s">
        <v>26</v>
      </c>
      <c r="F7" s="24" t="s">
        <v>27</v>
      </c>
      <c r="G7" s="24" t="s">
        <v>28</v>
      </c>
      <c r="H7" s="24" t="s">
        <v>29</v>
      </c>
      <c r="I7" s="25">
        <v>1</v>
      </c>
      <c r="J7" s="26" t="str">
        <f>IF($I7=5,"Muy Posible",IF($I7=4,"Posible",IF($I7=3,"Ocasional",IF($I7=2,"Probable",IF($I7=1,"improbable")))))</f>
        <v>improbable</v>
      </c>
      <c r="K7" s="24" t="s">
        <v>30</v>
      </c>
      <c r="L7" s="27">
        <v>1</v>
      </c>
      <c r="M7" s="27" t="str">
        <f>IF($L7=5,"Catastrofico",IF($L7=4,"Mayor",IF($L7=3,"Moderado",IF($L7=2,"Menor",IF($L7=1,"Insignificante")))))</f>
        <v>Insignificante</v>
      </c>
      <c r="N7" s="28">
        <f>(L7*I7)*4</f>
        <v>4</v>
      </c>
      <c r="O7" s="29" t="str">
        <f t="shared" ref="O7:O14" si="0">IF(OR(AND(I7=3,L7=4),AND(I7=2,L7=5),AND(N7&gt;=52,N7&lt;=100)),"Zona de Riesgo Extrema",IF(OR(AND(I7=5,L7=2),AND(I7=4,L7=3),AND(I7=N97,L7=4),AND(N7=20),AND(N7&gt;=28,N7&lt;=48)),"Zona de Riesgo Alta",IF(OR(AND(I7=1,L7=3),AND(I7=4,L7=1),AND(N7=24)),"Zona de Riesgo Moderada",IF(AND(N7&gt;=4,N7&lt;=16),"Zona de Riesgo Baja"))))</f>
        <v>Zona de Riesgo Baja</v>
      </c>
      <c r="P7" s="29" t="str">
        <f>IF(O7="Zona de Riesgo Extrema","Inaceptable",IF(O7="Zona de Riesgo Alta","Importante",IF(O7="Zona de Riesgo Moderada","Moderado",IF(O7="Zona de Riesgo Baja","Tolerable"))))</f>
        <v>Tolerable</v>
      </c>
      <c r="Q7" s="29" t="str">
        <f t="shared" ref="Q7:Q36" si="1">IF(P7="Inaceptable","Requiere acción inmediata",IF(P7="Importante","Requiere plan de acción de corto plazo por parte del lider del proceso",IF(P7="Moderado","Requiere plan de acción parte del lider del proceso con plazo de ejecución inferior a 1 año",IF(P7="Tolerable","Implementar acciones de mejora del proceso"))))</f>
        <v>Implementar acciones de mejora del proceso</v>
      </c>
      <c r="R7" s="24" t="s">
        <v>31</v>
      </c>
      <c r="S7" s="24" t="s">
        <v>32</v>
      </c>
      <c r="T7" s="24" t="s">
        <v>237</v>
      </c>
      <c r="U7" s="24" t="s">
        <v>238</v>
      </c>
      <c r="V7" s="30">
        <v>45444</v>
      </c>
      <c r="W7" s="24" t="s">
        <v>239</v>
      </c>
    </row>
    <row r="8" spans="1:23" s="31" customFormat="1" ht="89.25" x14ac:dyDescent="0.25">
      <c r="A8" s="24">
        <v>2</v>
      </c>
      <c r="B8" s="24" t="s">
        <v>24</v>
      </c>
      <c r="C8" s="24" t="s">
        <v>33</v>
      </c>
      <c r="D8" s="24" t="s">
        <v>34</v>
      </c>
      <c r="E8" s="24" t="s">
        <v>35</v>
      </c>
      <c r="F8" s="24" t="s">
        <v>36</v>
      </c>
      <c r="G8" s="24" t="s">
        <v>37</v>
      </c>
      <c r="H8" s="24" t="s">
        <v>38</v>
      </c>
      <c r="I8" s="27">
        <v>1</v>
      </c>
      <c r="J8" s="27" t="str">
        <f t="shared" ref="J8:J36" si="2">IF($I8=5,"Muy Posible",IF($I8=4,"Posible",IF($I8=3,"Ocasional",IF($I8=2,"Probable",IF($I8=1,"improbable")))))</f>
        <v>improbable</v>
      </c>
      <c r="K8" s="24" t="s">
        <v>39</v>
      </c>
      <c r="L8" s="27">
        <v>4</v>
      </c>
      <c r="M8" s="27" t="str">
        <f t="shared" ref="M8:M36" si="3">IF($L8=5,"Catastrofico",IF($L8=4,"Mayor",IF($L8=3,"Moderado",IF($L8=2,"Menor",IF($L8=1,"Insignificante")))))</f>
        <v>Mayor</v>
      </c>
      <c r="N8" s="28">
        <f t="shared" ref="N8:N36" si="4">(L8*I8)*4</f>
        <v>16</v>
      </c>
      <c r="O8" s="29" t="str">
        <f t="shared" si="0"/>
        <v>Zona de Riesgo Baja</v>
      </c>
      <c r="P8" s="29" t="str">
        <f t="shared" ref="P8:P36" si="5">IF(O8="Zona de Riesgo Extrema","Inaceptable",IF(O8="Zona de Riesgo Alta","Importante",IF(O8="Zona de Riesgo Moderada","Moderado",IF(O8="Zona de Riesgo Baja","Tolerable"))))</f>
        <v>Tolerable</v>
      </c>
      <c r="Q8" s="29" t="str">
        <f t="shared" si="1"/>
        <v>Implementar acciones de mejora del proceso</v>
      </c>
      <c r="R8" s="24" t="s">
        <v>40</v>
      </c>
      <c r="S8" s="24" t="s">
        <v>41</v>
      </c>
      <c r="T8" s="24" t="s">
        <v>240</v>
      </c>
      <c r="U8" s="24" t="s">
        <v>241</v>
      </c>
      <c r="V8" s="30">
        <v>45444</v>
      </c>
      <c r="W8" s="24" t="s">
        <v>239</v>
      </c>
    </row>
    <row r="9" spans="1:23" s="31" customFormat="1" ht="51" x14ac:dyDescent="0.25">
      <c r="A9" s="24">
        <v>3</v>
      </c>
      <c r="B9" s="24" t="s">
        <v>42</v>
      </c>
      <c r="C9" s="24" t="s">
        <v>43</v>
      </c>
      <c r="D9" s="24" t="s">
        <v>44</v>
      </c>
      <c r="E9" s="24" t="s">
        <v>45</v>
      </c>
      <c r="F9" s="24" t="s">
        <v>27</v>
      </c>
      <c r="G9" s="24" t="s">
        <v>46</v>
      </c>
      <c r="H9" s="24" t="s">
        <v>47</v>
      </c>
      <c r="I9" s="27">
        <v>1</v>
      </c>
      <c r="J9" s="27" t="str">
        <f t="shared" si="2"/>
        <v>improbable</v>
      </c>
      <c r="K9" s="24" t="s">
        <v>48</v>
      </c>
      <c r="L9" s="27">
        <v>3</v>
      </c>
      <c r="M9" s="27" t="str">
        <f t="shared" si="3"/>
        <v>Moderado</v>
      </c>
      <c r="N9" s="28">
        <f t="shared" si="4"/>
        <v>12</v>
      </c>
      <c r="O9" s="29" t="str">
        <f t="shared" si="0"/>
        <v>Zona de Riesgo Moderada</v>
      </c>
      <c r="P9" s="29" t="str">
        <f t="shared" si="5"/>
        <v>Moderado</v>
      </c>
      <c r="Q9" s="29" t="str">
        <f t="shared" si="1"/>
        <v>Requiere plan de acción parte del lider del proceso con plazo de ejecución inferior a 1 año</v>
      </c>
      <c r="R9" s="24" t="s">
        <v>49</v>
      </c>
      <c r="S9" s="24" t="s">
        <v>50</v>
      </c>
      <c r="T9" s="24" t="s">
        <v>242</v>
      </c>
      <c r="U9" s="24" t="s">
        <v>243</v>
      </c>
      <c r="V9" s="30">
        <v>45444</v>
      </c>
      <c r="W9" s="24" t="s">
        <v>239</v>
      </c>
    </row>
    <row r="10" spans="1:23" s="31" customFormat="1" ht="38.25" x14ac:dyDescent="0.25">
      <c r="A10" s="24">
        <v>4</v>
      </c>
      <c r="B10" s="24" t="s">
        <v>42</v>
      </c>
      <c r="C10" s="24" t="s">
        <v>51</v>
      </c>
      <c r="D10" s="24" t="s">
        <v>18</v>
      </c>
      <c r="E10" s="24" t="s">
        <v>52</v>
      </c>
      <c r="F10" s="24" t="s">
        <v>27</v>
      </c>
      <c r="G10" s="24" t="s">
        <v>53</v>
      </c>
      <c r="H10" s="24" t="s">
        <v>54</v>
      </c>
      <c r="I10" s="27">
        <v>1</v>
      </c>
      <c r="J10" s="27" t="str">
        <f t="shared" si="2"/>
        <v>improbable</v>
      </c>
      <c r="K10" s="24" t="s">
        <v>55</v>
      </c>
      <c r="L10" s="27">
        <v>4</v>
      </c>
      <c r="M10" s="27" t="str">
        <f t="shared" si="3"/>
        <v>Mayor</v>
      </c>
      <c r="N10" s="28">
        <f t="shared" si="4"/>
        <v>16</v>
      </c>
      <c r="O10" s="29" t="str">
        <f t="shared" si="0"/>
        <v>Zona de Riesgo Baja</v>
      </c>
      <c r="P10" s="29" t="str">
        <f t="shared" si="5"/>
        <v>Tolerable</v>
      </c>
      <c r="Q10" s="29" t="str">
        <f t="shared" si="1"/>
        <v>Implementar acciones de mejora del proceso</v>
      </c>
      <c r="R10" s="24" t="s">
        <v>56</v>
      </c>
      <c r="S10" s="24" t="s">
        <v>50</v>
      </c>
      <c r="T10" s="24"/>
      <c r="U10" s="24"/>
      <c r="V10" s="24"/>
      <c r="W10" s="24"/>
    </row>
    <row r="11" spans="1:23" s="31" customFormat="1" ht="63.75" x14ac:dyDescent="0.25">
      <c r="A11" s="24">
        <v>5</v>
      </c>
      <c r="B11" s="24" t="s">
        <v>42</v>
      </c>
      <c r="C11" s="24" t="s">
        <v>57</v>
      </c>
      <c r="D11" s="24" t="s">
        <v>18</v>
      </c>
      <c r="E11" s="24" t="s">
        <v>58</v>
      </c>
      <c r="F11" s="24" t="s">
        <v>27</v>
      </c>
      <c r="G11" s="24" t="s">
        <v>59</v>
      </c>
      <c r="H11" s="24" t="s">
        <v>60</v>
      </c>
      <c r="I11" s="27">
        <v>1</v>
      </c>
      <c r="J11" s="27" t="str">
        <f t="shared" si="2"/>
        <v>improbable</v>
      </c>
      <c r="K11" s="24" t="s">
        <v>55</v>
      </c>
      <c r="L11" s="27">
        <v>3</v>
      </c>
      <c r="M11" s="27" t="str">
        <f t="shared" si="3"/>
        <v>Moderado</v>
      </c>
      <c r="N11" s="28">
        <f t="shared" si="4"/>
        <v>12</v>
      </c>
      <c r="O11" s="29" t="str">
        <f t="shared" si="0"/>
        <v>Zona de Riesgo Moderada</v>
      </c>
      <c r="P11" s="29" t="str">
        <f t="shared" si="5"/>
        <v>Moderado</v>
      </c>
      <c r="Q11" s="29" t="str">
        <f t="shared" si="1"/>
        <v>Requiere plan de acción parte del lider del proceso con plazo de ejecución inferior a 1 año</v>
      </c>
      <c r="R11" s="24" t="s">
        <v>61</v>
      </c>
      <c r="S11" s="24" t="s">
        <v>62</v>
      </c>
      <c r="T11" s="24" t="s">
        <v>242</v>
      </c>
      <c r="U11" s="24" t="s">
        <v>243</v>
      </c>
      <c r="V11" s="30">
        <v>45444</v>
      </c>
      <c r="W11" s="24" t="s">
        <v>239</v>
      </c>
    </row>
    <row r="12" spans="1:23" s="31" customFormat="1" ht="63.75" x14ac:dyDescent="0.25">
      <c r="A12" s="24">
        <v>6</v>
      </c>
      <c r="B12" s="24" t="s">
        <v>63</v>
      </c>
      <c r="C12" s="24" t="s">
        <v>64</v>
      </c>
      <c r="D12" s="24" t="s">
        <v>18</v>
      </c>
      <c r="E12" s="24" t="s">
        <v>65</v>
      </c>
      <c r="F12" s="24" t="s">
        <v>66</v>
      </c>
      <c r="G12" s="24" t="s">
        <v>67</v>
      </c>
      <c r="H12" s="24" t="s">
        <v>68</v>
      </c>
      <c r="I12" s="27">
        <v>2</v>
      </c>
      <c r="J12" s="27" t="str">
        <f t="shared" si="2"/>
        <v>Probable</v>
      </c>
      <c r="K12" s="24" t="s">
        <v>39</v>
      </c>
      <c r="L12" s="27">
        <v>3</v>
      </c>
      <c r="M12" s="27" t="str">
        <f t="shared" si="3"/>
        <v>Moderado</v>
      </c>
      <c r="N12" s="28">
        <f t="shared" si="4"/>
        <v>24</v>
      </c>
      <c r="O12" s="29" t="str">
        <f t="shared" si="0"/>
        <v>Zona de Riesgo Moderada</v>
      </c>
      <c r="P12" s="29" t="str">
        <f t="shared" si="5"/>
        <v>Moderado</v>
      </c>
      <c r="Q12" s="29" t="str">
        <f t="shared" si="1"/>
        <v>Requiere plan de acción parte del lider del proceso con plazo de ejecución inferior a 1 año</v>
      </c>
      <c r="R12" s="24" t="s">
        <v>69</v>
      </c>
      <c r="S12" s="24" t="s">
        <v>70</v>
      </c>
      <c r="T12" s="24"/>
      <c r="U12" s="24"/>
      <c r="V12" s="24"/>
      <c r="W12" s="24"/>
    </row>
    <row r="13" spans="1:23" s="31" customFormat="1" ht="51" x14ac:dyDescent="0.25">
      <c r="A13" s="24">
        <v>7</v>
      </c>
      <c r="B13" s="24" t="s">
        <v>63</v>
      </c>
      <c r="C13" s="24" t="s">
        <v>71</v>
      </c>
      <c r="D13" s="24" t="s">
        <v>18</v>
      </c>
      <c r="E13" s="24" t="s">
        <v>72</v>
      </c>
      <c r="F13" s="24" t="s">
        <v>66</v>
      </c>
      <c r="G13" s="24" t="s">
        <v>73</v>
      </c>
      <c r="H13" s="24" t="s">
        <v>74</v>
      </c>
      <c r="I13" s="27">
        <v>2</v>
      </c>
      <c r="J13" s="27" t="str">
        <f t="shared" si="2"/>
        <v>Probable</v>
      </c>
      <c r="K13" s="24" t="s">
        <v>39</v>
      </c>
      <c r="L13" s="27">
        <v>3</v>
      </c>
      <c r="M13" s="27" t="str">
        <f t="shared" si="3"/>
        <v>Moderado</v>
      </c>
      <c r="N13" s="28">
        <f t="shared" si="4"/>
        <v>24</v>
      </c>
      <c r="O13" s="29" t="str">
        <f t="shared" si="0"/>
        <v>Zona de Riesgo Moderada</v>
      </c>
      <c r="P13" s="29" t="str">
        <f t="shared" si="5"/>
        <v>Moderado</v>
      </c>
      <c r="Q13" s="29" t="str">
        <f t="shared" si="1"/>
        <v>Requiere plan de acción parte del lider del proceso con plazo de ejecución inferior a 1 año</v>
      </c>
      <c r="R13" s="24" t="s">
        <v>75</v>
      </c>
      <c r="S13" s="24" t="s">
        <v>76</v>
      </c>
      <c r="T13" s="24"/>
      <c r="U13" s="24"/>
      <c r="V13" s="24"/>
      <c r="W13" s="24"/>
    </row>
    <row r="14" spans="1:23" s="31" customFormat="1" ht="76.5" x14ac:dyDescent="0.25">
      <c r="A14" s="24">
        <v>8</v>
      </c>
      <c r="B14" s="24" t="s">
        <v>63</v>
      </c>
      <c r="C14" s="24" t="s">
        <v>77</v>
      </c>
      <c r="D14" s="24" t="s">
        <v>19</v>
      </c>
      <c r="E14" s="24" t="s">
        <v>78</v>
      </c>
      <c r="F14" s="24" t="s">
        <v>79</v>
      </c>
      <c r="G14" s="24" t="s">
        <v>80</v>
      </c>
      <c r="H14" s="24" t="s">
        <v>81</v>
      </c>
      <c r="I14" s="27">
        <v>1</v>
      </c>
      <c r="J14" s="27" t="str">
        <f t="shared" si="2"/>
        <v>improbable</v>
      </c>
      <c r="K14" s="24" t="s">
        <v>82</v>
      </c>
      <c r="L14" s="27">
        <v>4</v>
      </c>
      <c r="M14" s="27" t="str">
        <f t="shared" si="3"/>
        <v>Mayor</v>
      </c>
      <c r="N14" s="28">
        <f t="shared" si="4"/>
        <v>16</v>
      </c>
      <c r="O14" s="29" t="str">
        <f t="shared" si="0"/>
        <v>Zona de Riesgo Baja</v>
      </c>
      <c r="P14" s="29" t="str">
        <f t="shared" si="5"/>
        <v>Tolerable</v>
      </c>
      <c r="Q14" s="29" t="str">
        <f t="shared" si="1"/>
        <v>Implementar acciones de mejora del proceso</v>
      </c>
      <c r="R14" s="24" t="s">
        <v>83</v>
      </c>
      <c r="S14" s="24" t="s">
        <v>84</v>
      </c>
      <c r="T14" s="24"/>
      <c r="U14" s="24"/>
      <c r="V14" s="24"/>
      <c r="W14" s="24"/>
    </row>
    <row r="15" spans="1:23" s="31" customFormat="1" ht="229.5" x14ac:dyDescent="0.25">
      <c r="A15" s="24">
        <v>9</v>
      </c>
      <c r="B15" s="24" t="s">
        <v>85</v>
      </c>
      <c r="C15" s="24" t="s">
        <v>87</v>
      </c>
      <c r="D15" s="24" t="s">
        <v>88</v>
      </c>
      <c r="E15" s="24" t="s">
        <v>89</v>
      </c>
      <c r="F15" s="24" t="s">
        <v>79</v>
      </c>
      <c r="G15" s="24" t="s">
        <v>90</v>
      </c>
      <c r="H15" s="24" t="s">
        <v>91</v>
      </c>
      <c r="I15" s="27">
        <v>1</v>
      </c>
      <c r="J15" s="27" t="str">
        <f t="shared" si="2"/>
        <v>improbable</v>
      </c>
      <c r="K15" s="24" t="s">
        <v>86</v>
      </c>
      <c r="L15" s="27">
        <v>4</v>
      </c>
      <c r="M15" s="27" t="str">
        <f t="shared" si="3"/>
        <v>Mayor</v>
      </c>
      <c r="N15" s="28">
        <f t="shared" si="4"/>
        <v>16</v>
      </c>
      <c r="O15" s="29" t="str">
        <f t="shared" ref="O15:O36" si="6">IF(OR(AND(I15=3,L15=4),AND(I15=2,L15=5),AND(N15&gt;=52,N15&lt;=100)),"Zona de Riesgo Extrema",IF(OR(AND(I15=5,L15=2),AND(I15=4,L15=3),AND(I15=N106,L15=4),AND(N15=20),AND(N15&gt;=28,N15&lt;=48)),"Zona de Riesgo Alta",IF(OR(AND(I15=1,L15=3),AND(I15=4,L15=1),AND(N15=24)),"Zona de Riesgo Moderada",IF(AND(N15&gt;=4,N15&lt;=16),"Zona de Riesgo Baja"))))</f>
        <v>Zona de Riesgo Baja</v>
      </c>
      <c r="P15" s="29" t="str">
        <f t="shared" si="5"/>
        <v>Tolerable</v>
      </c>
      <c r="Q15" s="29" t="str">
        <f t="shared" si="1"/>
        <v>Implementar acciones de mejora del proceso</v>
      </c>
      <c r="R15" s="24" t="s">
        <v>92</v>
      </c>
      <c r="S15" s="24" t="s">
        <v>93</v>
      </c>
      <c r="T15" s="24" t="s">
        <v>244</v>
      </c>
      <c r="U15" s="24" t="s">
        <v>245</v>
      </c>
      <c r="V15" s="30">
        <v>45474</v>
      </c>
      <c r="W15" s="24" t="s">
        <v>239</v>
      </c>
    </row>
    <row r="16" spans="1:23" s="31" customFormat="1" ht="114.75" x14ac:dyDescent="0.25">
      <c r="A16" s="24">
        <v>10</v>
      </c>
      <c r="B16" s="24" t="s">
        <v>85</v>
      </c>
      <c r="C16" s="24" t="s">
        <v>94</v>
      </c>
      <c r="D16" s="24" t="s">
        <v>34</v>
      </c>
      <c r="E16" s="24" t="s">
        <v>95</v>
      </c>
      <c r="F16" s="24" t="s">
        <v>96</v>
      </c>
      <c r="G16" s="24" t="s">
        <v>97</v>
      </c>
      <c r="H16" s="24" t="s">
        <v>98</v>
      </c>
      <c r="I16" s="27">
        <v>1</v>
      </c>
      <c r="J16" s="27" t="str">
        <f t="shared" si="2"/>
        <v>improbable</v>
      </c>
      <c r="K16" s="24" t="s">
        <v>86</v>
      </c>
      <c r="L16" s="27">
        <v>4</v>
      </c>
      <c r="M16" s="27" t="str">
        <f t="shared" si="3"/>
        <v>Mayor</v>
      </c>
      <c r="N16" s="28">
        <f t="shared" si="4"/>
        <v>16</v>
      </c>
      <c r="O16" s="29" t="str">
        <f t="shared" si="6"/>
        <v>Zona de Riesgo Baja</v>
      </c>
      <c r="P16" s="29" t="str">
        <f t="shared" si="5"/>
        <v>Tolerable</v>
      </c>
      <c r="Q16" s="29" t="str">
        <f t="shared" si="1"/>
        <v>Implementar acciones de mejora del proceso</v>
      </c>
      <c r="R16" s="24" t="s">
        <v>99</v>
      </c>
      <c r="S16" s="24" t="s">
        <v>100</v>
      </c>
      <c r="T16" s="24"/>
      <c r="U16" s="24"/>
      <c r="V16" s="24"/>
      <c r="W16" s="24"/>
    </row>
    <row r="17" spans="1:23" s="31" customFormat="1" ht="97.5" customHeight="1" x14ac:dyDescent="0.25">
      <c r="A17" s="24">
        <v>11</v>
      </c>
      <c r="B17" s="24" t="s">
        <v>101</v>
      </c>
      <c r="C17" s="24" t="s">
        <v>102</v>
      </c>
      <c r="D17" s="24" t="s">
        <v>18</v>
      </c>
      <c r="E17" s="24" t="s">
        <v>103</v>
      </c>
      <c r="F17" s="24" t="s">
        <v>104</v>
      </c>
      <c r="G17" s="24" t="s">
        <v>105</v>
      </c>
      <c r="H17" s="24" t="s">
        <v>106</v>
      </c>
      <c r="I17" s="27">
        <v>2</v>
      </c>
      <c r="J17" s="27" t="str">
        <f t="shared" si="2"/>
        <v>Probable</v>
      </c>
      <c r="K17" s="24" t="s">
        <v>48</v>
      </c>
      <c r="L17" s="27">
        <v>3</v>
      </c>
      <c r="M17" s="27" t="str">
        <f t="shared" si="3"/>
        <v>Moderado</v>
      </c>
      <c r="N17" s="28">
        <f t="shared" si="4"/>
        <v>24</v>
      </c>
      <c r="O17" s="29" t="str">
        <f t="shared" si="6"/>
        <v>Zona de Riesgo Moderada</v>
      </c>
      <c r="P17" s="29" t="str">
        <f t="shared" si="5"/>
        <v>Moderado</v>
      </c>
      <c r="Q17" s="29" t="str">
        <f t="shared" si="1"/>
        <v>Requiere plan de acción parte del lider del proceso con plazo de ejecución inferior a 1 año</v>
      </c>
      <c r="R17" s="24" t="s">
        <v>107</v>
      </c>
      <c r="S17" s="24" t="s">
        <v>108</v>
      </c>
      <c r="T17" s="32" t="s">
        <v>246</v>
      </c>
      <c r="U17" s="24" t="s">
        <v>247</v>
      </c>
      <c r="V17" s="30">
        <v>45474</v>
      </c>
      <c r="W17" s="24" t="s">
        <v>239</v>
      </c>
    </row>
    <row r="18" spans="1:23" s="31" customFormat="1" ht="191.25" x14ac:dyDescent="0.25">
      <c r="A18" s="24">
        <v>12</v>
      </c>
      <c r="B18" s="24" t="s">
        <v>101</v>
      </c>
      <c r="C18" s="24" t="s">
        <v>109</v>
      </c>
      <c r="D18" s="24" t="s">
        <v>18</v>
      </c>
      <c r="E18" s="24" t="s">
        <v>110</v>
      </c>
      <c r="F18" s="24" t="s">
        <v>27</v>
      </c>
      <c r="G18" s="24" t="s">
        <v>111</v>
      </c>
      <c r="H18" s="24" t="s">
        <v>112</v>
      </c>
      <c r="I18" s="27">
        <v>2</v>
      </c>
      <c r="J18" s="27" t="str">
        <f t="shared" si="2"/>
        <v>Probable</v>
      </c>
      <c r="K18" s="24" t="s">
        <v>48</v>
      </c>
      <c r="L18" s="27">
        <v>2</v>
      </c>
      <c r="M18" s="27" t="str">
        <f t="shared" si="3"/>
        <v>Menor</v>
      </c>
      <c r="N18" s="28">
        <f t="shared" si="4"/>
        <v>16</v>
      </c>
      <c r="O18" s="29" t="str">
        <f t="shared" si="6"/>
        <v>Zona de Riesgo Baja</v>
      </c>
      <c r="P18" s="29" t="str">
        <f t="shared" si="5"/>
        <v>Tolerable</v>
      </c>
      <c r="Q18" s="29" t="str">
        <f t="shared" si="1"/>
        <v>Implementar acciones de mejora del proceso</v>
      </c>
      <c r="R18" s="24" t="s">
        <v>113</v>
      </c>
      <c r="S18" s="24" t="s">
        <v>114</v>
      </c>
      <c r="T18" s="24" t="s">
        <v>248</v>
      </c>
      <c r="U18" s="24" t="s">
        <v>249</v>
      </c>
      <c r="V18" s="30">
        <v>45444</v>
      </c>
      <c r="W18" s="24" t="s">
        <v>239</v>
      </c>
    </row>
    <row r="19" spans="1:23" s="31" customFormat="1" ht="114.75" x14ac:dyDescent="0.25">
      <c r="A19" s="24">
        <v>13</v>
      </c>
      <c r="B19" s="24" t="s">
        <v>101</v>
      </c>
      <c r="C19" s="24" t="s">
        <v>115</v>
      </c>
      <c r="D19" s="24" t="s">
        <v>18</v>
      </c>
      <c r="E19" s="24" t="s">
        <v>116</v>
      </c>
      <c r="F19" s="24" t="s">
        <v>27</v>
      </c>
      <c r="G19" s="24" t="s">
        <v>117</v>
      </c>
      <c r="H19" s="24" t="s">
        <v>118</v>
      </c>
      <c r="I19" s="27">
        <v>1</v>
      </c>
      <c r="J19" s="27" t="str">
        <f t="shared" si="2"/>
        <v>improbable</v>
      </c>
      <c r="K19" s="24" t="s">
        <v>48</v>
      </c>
      <c r="L19" s="27">
        <v>2</v>
      </c>
      <c r="M19" s="27" t="str">
        <f t="shared" si="3"/>
        <v>Menor</v>
      </c>
      <c r="N19" s="28">
        <f t="shared" si="4"/>
        <v>8</v>
      </c>
      <c r="O19" s="29" t="str">
        <f t="shared" si="6"/>
        <v>Zona de Riesgo Baja</v>
      </c>
      <c r="P19" s="29" t="str">
        <f t="shared" si="5"/>
        <v>Tolerable</v>
      </c>
      <c r="Q19" s="29" t="str">
        <f t="shared" si="1"/>
        <v>Implementar acciones de mejora del proceso</v>
      </c>
      <c r="R19" s="24" t="s">
        <v>119</v>
      </c>
      <c r="S19" s="24" t="s">
        <v>120</v>
      </c>
      <c r="T19" s="24" t="s">
        <v>250</v>
      </c>
      <c r="U19" s="24" t="s">
        <v>251</v>
      </c>
      <c r="V19" s="30">
        <v>45444</v>
      </c>
      <c r="W19" s="24" t="s">
        <v>239</v>
      </c>
    </row>
    <row r="20" spans="1:23" s="31" customFormat="1" ht="51" x14ac:dyDescent="0.25">
      <c r="A20" s="24">
        <v>14</v>
      </c>
      <c r="B20" s="24" t="s">
        <v>42</v>
      </c>
      <c r="C20" s="24" t="s">
        <v>121</v>
      </c>
      <c r="D20" s="24" t="s">
        <v>88</v>
      </c>
      <c r="E20" s="24" t="s">
        <v>122</v>
      </c>
      <c r="F20" s="24" t="s">
        <v>66</v>
      </c>
      <c r="G20" s="24" t="s">
        <v>123</v>
      </c>
      <c r="H20" s="24" t="s">
        <v>124</v>
      </c>
      <c r="I20" s="27">
        <v>1</v>
      </c>
      <c r="J20" s="27" t="str">
        <f t="shared" si="2"/>
        <v>improbable</v>
      </c>
      <c r="K20" s="24" t="s">
        <v>30</v>
      </c>
      <c r="L20" s="27">
        <v>2</v>
      </c>
      <c r="M20" s="27" t="str">
        <f t="shared" si="3"/>
        <v>Menor</v>
      </c>
      <c r="N20" s="28">
        <f t="shared" si="4"/>
        <v>8</v>
      </c>
      <c r="O20" s="29" t="str">
        <f t="shared" si="6"/>
        <v>Zona de Riesgo Baja</v>
      </c>
      <c r="P20" s="29" t="str">
        <f t="shared" si="5"/>
        <v>Tolerable</v>
      </c>
      <c r="Q20" s="29" t="str">
        <f t="shared" si="1"/>
        <v>Implementar acciones de mejora del proceso</v>
      </c>
      <c r="R20" s="24" t="s">
        <v>125</v>
      </c>
      <c r="S20" s="24" t="s">
        <v>126</v>
      </c>
      <c r="T20" s="24"/>
      <c r="U20" s="24"/>
      <c r="V20" s="24"/>
      <c r="W20" s="24"/>
    </row>
    <row r="21" spans="1:23" s="31" customFormat="1" ht="114.75" x14ac:dyDescent="0.25">
      <c r="A21" s="24">
        <v>15</v>
      </c>
      <c r="B21" s="24" t="s">
        <v>127</v>
      </c>
      <c r="C21" s="24" t="s">
        <v>128</v>
      </c>
      <c r="D21" s="24" t="s">
        <v>88</v>
      </c>
      <c r="E21" s="24" t="s">
        <v>129</v>
      </c>
      <c r="F21" s="24" t="s">
        <v>96</v>
      </c>
      <c r="G21" s="24" t="s">
        <v>130</v>
      </c>
      <c r="H21" s="24" t="s">
        <v>131</v>
      </c>
      <c r="I21" s="27">
        <v>1</v>
      </c>
      <c r="J21" s="27" t="str">
        <f t="shared" si="2"/>
        <v>improbable</v>
      </c>
      <c r="K21" s="24" t="s">
        <v>30</v>
      </c>
      <c r="L21" s="27">
        <v>2</v>
      </c>
      <c r="M21" s="27" t="str">
        <f t="shared" si="3"/>
        <v>Menor</v>
      </c>
      <c r="N21" s="28">
        <f t="shared" si="4"/>
        <v>8</v>
      </c>
      <c r="O21" s="29" t="str">
        <f t="shared" si="6"/>
        <v>Zona de Riesgo Baja</v>
      </c>
      <c r="P21" s="29" t="str">
        <f t="shared" si="5"/>
        <v>Tolerable</v>
      </c>
      <c r="Q21" s="29" t="str">
        <f t="shared" si="1"/>
        <v>Implementar acciones de mejora del proceso</v>
      </c>
      <c r="R21" s="24" t="s">
        <v>132</v>
      </c>
      <c r="S21" s="24" t="s">
        <v>133</v>
      </c>
      <c r="T21" s="24" t="s">
        <v>252</v>
      </c>
      <c r="U21" s="24" t="s">
        <v>253</v>
      </c>
      <c r="V21" s="30">
        <v>45474</v>
      </c>
      <c r="W21" s="24" t="s">
        <v>239</v>
      </c>
    </row>
    <row r="22" spans="1:23" s="31" customFormat="1" ht="42.75" x14ac:dyDescent="0.25">
      <c r="A22" s="24">
        <v>16</v>
      </c>
      <c r="B22" s="24" t="s">
        <v>127</v>
      </c>
      <c r="C22" s="24" t="s">
        <v>134</v>
      </c>
      <c r="D22" s="24" t="s">
        <v>88</v>
      </c>
      <c r="E22" s="24" t="s">
        <v>135</v>
      </c>
      <c r="F22" s="24" t="s">
        <v>66</v>
      </c>
      <c r="G22" s="24" t="s">
        <v>136</v>
      </c>
      <c r="H22" s="24" t="s">
        <v>137</v>
      </c>
      <c r="I22" s="27">
        <v>2</v>
      </c>
      <c r="J22" s="27" t="str">
        <f t="shared" si="2"/>
        <v>Probable</v>
      </c>
      <c r="K22" s="24" t="s">
        <v>86</v>
      </c>
      <c r="L22" s="27">
        <v>3</v>
      </c>
      <c r="M22" s="27" t="str">
        <f t="shared" si="3"/>
        <v>Moderado</v>
      </c>
      <c r="N22" s="28">
        <f t="shared" si="4"/>
        <v>24</v>
      </c>
      <c r="O22" s="29" t="str">
        <f t="shared" si="6"/>
        <v>Zona de Riesgo Moderada</v>
      </c>
      <c r="P22" s="29" t="str">
        <f t="shared" si="5"/>
        <v>Moderado</v>
      </c>
      <c r="Q22" s="29" t="str">
        <f t="shared" si="1"/>
        <v>Requiere plan de acción parte del lider del proceso con plazo de ejecución inferior a 1 año</v>
      </c>
      <c r="R22" s="24" t="s">
        <v>138</v>
      </c>
      <c r="S22" s="24" t="s">
        <v>139</v>
      </c>
      <c r="T22" s="24"/>
      <c r="U22" s="24"/>
      <c r="V22" s="24"/>
      <c r="W22" s="24"/>
    </row>
    <row r="23" spans="1:23" s="31" customFormat="1" ht="114.75" x14ac:dyDescent="0.25">
      <c r="A23" s="24">
        <v>17</v>
      </c>
      <c r="B23" s="24" t="s">
        <v>127</v>
      </c>
      <c r="C23" s="24" t="s">
        <v>140</v>
      </c>
      <c r="D23" s="24" t="s">
        <v>88</v>
      </c>
      <c r="E23" s="24" t="s">
        <v>141</v>
      </c>
      <c r="F23" s="24" t="s">
        <v>142</v>
      </c>
      <c r="G23" s="24" t="s">
        <v>143</v>
      </c>
      <c r="H23" s="24" t="s">
        <v>144</v>
      </c>
      <c r="I23" s="27">
        <v>2</v>
      </c>
      <c r="J23" s="27" t="str">
        <f t="shared" si="2"/>
        <v>Probable</v>
      </c>
      <c r="K23" s="24" t="s">
        <v>39</v>
      </c>
      <c r="L23" s="27">
        <v>3</v>
      </c>
      <c r="M23" s="27" t="str">
        <f t="shared" si="3"/>
        <v>Moderado</v>
      </c>
      <c r="N23" s="28">
        <f t="shared" si="4"/>
        <v>24</v>
      </c>
      <c r="O23" s="29" t="str">
        <f t="shared" si="6"/>
        <v>Zona de Riesgo Moderada</v>
      </c>
      <c r="P23" s="29" t="str">
        <f t="shared" si="5"/>
        <v>Moderado</v>
      </c>
      <c r="Q23" s="29" t="str">
        <f t="shared" si="1"/>
        <v>Requiere plan de acción parte del lider del proceso con plazo de ejecución inferior a 1 año</v>
      </c>
      <c r="R23" s="24" t="s">
        <v>132</v>
      </c>
      <c r="S23" s="24" t="s">
        <v>133</v>
      </c>
      <c r="T23" s="24" t="s">
        <v>254</v>
      </c>
      <c r="U23" s="24" t="s">
        <v>255</v>
      </c>
      <c r="V23" s="30">
        <v>45474</v>
      </c>
      <c r="W23" s="24" t="s">
        <v>239</v>
      </c>
    </row>
    <row r="24" spans="1:23" s="31" customFormat="1" ht="89.25" x14ac:dyDescent="0.25">
      <c r="A24" s="24">
        <v>18</v>
      </c>
      <c r="B24" s="24" t="s">
        <v>127</v>
      </c>
      <c r="C24" s="24" t="s">
        <v>145</v>
      </c>
      <c r="D24" s="24" t="s">
        <v>44</v>
      </c>
      <c r="E24" s="24" t="s">
        <v>146</v>
      </c>
      <c r="F24" s="24" t="s">
        <v>36</v>
      </c>
      <c r="G24" s="24" t="s">
        <v>147</v>
      </c>
      <c r="H24" s="24" t="s">
        <v>144</v>
      </c>
      <c r="I24" s="27">
        <v>2</v>
      </c>
      <c r="J24" s="27" t="str">
        <f t="shared" si="2"/>
        <v>Probable</v>
      </c>
      <c r="K24" s="24" t="s">
        <v>39</v>
      </c>
      <c r="L24" s="27">
        <v>4</v>
      </c>
      <c r="M24" s="27" t="str">
        <f t="shared" si="3"/>
        <v>Mayor</v>
      </c>
      <c r="N24" s="28">
        <f t="shared" si="4"/>
        <v>32</v>
      </c>
      <c r="O24" s="29" t="str">
        <f t="shared" si="6"/>
        <v>Zona de Riesgo Alta</v>
      </c>
      <c r="P24" s="29" t="str">
        <f t="shared" si="5"/>
        <v>Importante</v>
      </c>
      <c r="Q24" s="29" t="str">
        <f t="shared" si="1"/>
        <v>Requiere plan de acción de corto plazo por parte del lider del proceso</v>
      </c>
      <c r="R24" s="24" t="s">
        <v>148</v>
      </c>
      <c r="S24" s="24" t="s">
        <v>149</v>
      </c>
      <c r="T24" s="24" t="s">
        <v>256</v>
      </c>
      <c r="U24" s="24" t="s">
        <v>257</v>
      </c>
      <c r="V24" s="30">
        <v>45474</v>
      </c>
      <c r="W24" s="24" t="s">
        <v>239</v>
      </c>
    </row>
    <row r="25" spans="1:23" s="31" customFormat="1" ht="102" x14ac:dyDescent="0.25">
      <c r="A25" s="24">
        <v>19</v>
      </c>
      <c r="B25" s="24" t="s">
        <v>150</v>
      </c>
      <c r="C25" s="24" t="s">
        <v>151</v>
      </c>
      <c r="D25" s="24" t="s">
        <v>152</v>
      </c>
      <c r="E25" s="24" t="s">
        <v>153</v>
      </c>
      <c r="F25" s="24" t="s">
        <v>154</v>
      </c>
      <c r="G25" s="24" t="s">
        <v>155</v>
      </c>
      <c r="H25" s="24" t="s">
        <v>156</v>
      </c>
      <c r="I25" s="27">
        <v>2</v>
      </c>
      <c r="J25" s="27" t="str">
        <f t="shared" si="2"/>
        <v>Probable</v>
      </c>
      <c r="K25" s="24" t="s">
        <v>157</v>
      </c>
      <c r="L25" s="27">
        <v>2</v>
      </c>
      <c r="M25" s="27" t="str">
        <f t="shared" si="3"/>
        <v>Menor</v>
      </c>
      <c r="N25" s="28">
        <f t="shared" si="4"/>
        <v>16</v>
      </c>
      <c r="O25" s="29" t="str">
        <f t="shared" si="6"/>
        <v>Zona de Riesgo Baja</v>
      </c>
      <c r="P25" s="29" t="str">
        <f t="shared" si="5"/>
        <v>Tolerable</v>
      </c>
      <c r="Q25" s="29" t="str">
        <f t="shared" si="1"/>
        <v>Implementar acciones de mejora del proceso</v>
      </c>
      <c r="R25" s="24" t="s">
        <v>158</v>
      </c>
      <c r="S25" s="24" t="s">
        <v>159</v>
      </c>
      <c r="T25" s="24" t="s">
        <v>258</v>
      </c>
      <c r="U25" s="24" t="s">
        <v>259</v>
      </c>
      <c r="V25" s="30">
        <v>45444</v>
      </c>
      <c r="W25" s="24" t="s">
        <v>239</v>
      </c>
    </row>
    <row r="26" spans="1:23" s="31" customFormat="1" ht="140.25" x14ac:dyDescent="0.25">
      <c r="A26" s="24">
        <v>20</v>
      </c>
      <c r="B26" s="24" t="s">
        <v>150</v>
      </c>
      <c r="C26" s="24" t="s">
        <v>160</v>
      </c>
      <c r="D26" s="24" t="s">
        <v>152</v>
      </c>
      <c r="E26" s="24" t="s">
        <v>161</v>
      </c>
      <c r="F26" s="24" t="s">
        <v>154</v>
      </c>
      <c r="G26" s="24" t="s">
        <v>162</v>
      </c>
      <c r="H26" s="24" t="s">
        <v>163</v>
      </c>
      <c r="I26" s="27">
        <v>2</v>
      </c>
      <c r="J26" s="27" t="str">
        <f t="shared" si="2"/>
        <v>Probable</v>
      </c>
      <c r="K26" s="24" t="s">
        <v>157</v>
      </c>
      <c r="L26" s="27">
        <v>4</v>
      </c>
      <c r="M26" s="27" t="str">
        <f t="shared" si="3"/>
        <v>Mayor</v>
      </c>
      <c r="N26" s="28">
        <f t="shared" si="4"/>
        <v>32</v>
      </c>
      <c r="O26" s="29" t="str">
        <f t="shared" si="6"/>
        <v>Zona de Riesgo Alta</v>
      </c>
      <c r="P26" s="29" t="str">
        <f t="shared" si="5"/>
        <v>Importante</v>
      </c>
      <c r="Q26" s="29" t="str">
        <f t="shared" si="1"/>
        <v>Requiere plan de acción de corto plazo por parte del lider del proceso</v>
      </c>
      <c r="R26" s="24" t="s">
        <v>164</v>
      </c>
      <c r="S26" s="24" t="s">
        <v>165</v>
      </c>
      <c r="T26" s="24" t="s">
        <v>260</v>
      </c>
      <c r="U26" s="30" t="s">
        <v>261</v>
      </c>
      <c r="V26" s="30">
        <v>45474</v>
      </c>
      <c r="W26" s="24" t="s">
        <v>239</v>
      </c>
    </row>
    <row r="27" spans="1:23" s="31" customFormat="1" ht="127.5" x14ac:dyDescent="0.25">
      <c r="A27" s="24">
        <v>21</v>
      </c>
      <c r="B27" s="24" t="s">
        <v>150</v>
      </c>
      <c r="C27" s="24" t="s">
        <v>166</v>
      </c>
      <c r="D27" s="24" t="s">
        <v>167</v>
      </c>
      <c r="E27" s="24" t="s">
        <v>168</v>
      </c>
      <c r="F27" s="24" t="s">
        <v>154</v>
      </c>
      <c r="G27" s="24" t="s">
        <v>169</v>
      </c>
      <c r="H27" s="24" t="s">
        <v>170</v>
      </c>
      <c r="I27" s="27">
        <v>2</v>
      </c>
      <c r="J27" s="27" t="str">
        <f t="shared" si="2"/>
        <v>Probable</v>
      </c>
      <c r="K27" s="24" t="s">
        <v>157</v>
      </c>
      <c r="L27" s="27">
        <v>4</v>
      </c>
      <c r="M27" s="27" t="str">
        <f t="shared" si="3"/>
        <v>Mayor</v>
      </c>
      <c r="N27" s="28">
        <f t="shared" si="4"/>
        <v>32</v>
      </c>
      <c r="O27" s="29" t="str">
        <f t="shared" si="6"/>
        <v>Zona de Riesgo Alta</v>
      </c>
      <c r="P27" s="29" t="str">
        <f t="shared" si="5"/>
        <v>Importante</v>
      </c>
      <c r="Q27" s="29" t="str">
        <f t="shared" si="1"/>
        <v>Requiere plan de acción de corto plazo por parte del lider del proceso</v>
      </c>
      <c r="R27" s="24" t="s">
        <v>171</v>
      </c>
      <c r="S27" s="24" t="s">
        <v>172</v>
      </c>
      <c r="T27" s="24" t="s">
        <v>262</v>
      </c>
      <c r="U27" s="24" t="s">
        <v>263</v>
      </c>
      <c r="V27" s="30">
        <v>45444</v>
      </c>
      <c r="W27" s="24" t="s">
        <v>239</v>
      </c>
    </row>
    <row r="28" spans="1:23" s="31" customFormat="1" ht="76.5" x14ac:dyDescent="0.25">
      <c r="A28" s="24">
        <v>22</v>
      </c>
      <c r="B28" s="24" t="s">
        <v>173</v>
      </c>
      <c r="C28" s="24" t="s">
        <v>174</v>
      </c>
      <c r="D28" s="24" t="s">
        <v>44</v>
      </c>
      <c r="E28" s="24" t="s">
        <v>234</v>
      </c>
      <c r="F28" s="24" t="s">
        <v>27</v>
      </c>
      <c r="G28" s="24" t="s">
        <v>235</v>
      </c>
      <c r="H28" s="24" t="s">
        <v>236</v>
      </c>
      <c r="I28" s="27">
        <v>1</v>
      </c>
      <c r="J28" s="27" t="str">
        <f t="shared" si="2"/>
        <v>improbable</v>
      </c>
      <c r="K28" s="24" t="s">
        <v>48</v>
      </c>
      <c r="L28" s="27">
        <v>3</v>
      </c>
      <c r="M28" s="27" t="str">
        <f t="shared" si="3"/>
        <v>Moderado</v>
      </c>
      <c r="N28" s="28">
        <f t="shared" si="4"/>
        <v>12</v>
      </c>
      <c r="O28" s="29" t="str">
        <f t="shared" si="6"/>
        <v>Zona de Riesgo Moderada</v>
      </c>
      <c r="P28" s="29" t="str">
        <f t="shared" si="5"/>
        <v>Moderado</v>
      </c>
      <c r="Q28" s="29" t="str">
        <f t="shared" si="1"/>
        <v>Requiere plan de acción parte del lider del proceso con plazo de ejecución inferior a 1 año</v>
      </c>
      <c r="R28" s="24" t="s">
        <v>175</v>
      </c>
      <c r="S28" s="24" t="s">
        <v>176</v>
      </c>
      <c r="T28" s="24"/>
      <c r="U28" s="24"/>
      <c r="V28" s="24"/>
      <c r="W28" s="24"/>
    </row>
    <row r="29" spans="1:23" s="31" customFormat="1" ht="42.75" x14ac:dyDescent="0.25">
      <c r="A29" s="24">
        <v>23</v>
      </c>
      <c r="B29" s="24" t="s">
        <v>173</v>
      </c>
      <c r="C29" s="24" t="s">
        <v>177</v>
      </c>
      <c r="D29" s="24" t="s">
        <v>44</v>
      </c>
      <c r="E29" s="24" t="s">
        <v>178</v>
      </c>
      <c r="F29" s="24" t="s">
        <v>66</v>
      </c>
      <c r="G29" s="24" t="s">
        <v>179</v>
      </c>
      <c r="H29" s="24" t="s">
        <v>180</v>
      </c>
      <c r="I29" s="27">
        <v>1</v>
      </c>
      <c r="J29" s="27" t="str">
        <f t="shared" si="2"/>
        <v>improbable</v>
      </c>
      <c r="K29" s="24" t="s">
        <v>48</v>
      </c>
      <c r="L29" s="27">
        <v>3</v>
      </c>
      <c r="M29" s="27" t="str">
        <f t="shared" si="3"/>
        <v>Moderado</v>
      </c>
      <c r="N29" s="28">
        <f t="shared" si="4"/>
        <v>12</v>
      </c>
      <c r="O29" s="29" t="str">
        <f t="shared" si="6"/>
        <v>Zona de Riesgo Moderada</v>
      </c>
      <c r="P29" s="29" t="str">
        <f t="shared" si="5"/>
        <v>Moderado</v>
      </c>
      <c r="Q29" s="29" t="str">
        <f t="shared" si="1"/>
        <v>Requiere plan de acción parte del lider del proceso con plazo de ejecución inferior a 1 año</v>
      </c>
      <c r="R29" s="24" t="s">
        <v>181</v>
      </c>
      <c r="S29" s="24" t="s">
        <v>182</v>
      </c>
      <c r="T29" s="24"/>
      <c r="U29" s="24"/>
      <c r="V29" s="24"/>
      <c r="W29" s="24"/>
    </row>
    <row r="30" spans="1:23" s="31" customFormat="1" ht="51" x14ac:dyDescent="0.25">
      <c r="A30" s="24">
        <v>24</v>
      </c>
      <c r="B30" s="24" t="s">
        <v>173</v>
      </c>
      <c r="C30" s="24" t="s">
        <v>183</v>
      </c>
      <c r="D30" s="24" t="s">
        <v>18</v>
      </c>
      <c r="E30" s="24" t="s">
        <v>184</v>
      </c>
      <c r="F30" s="24" t="s">
        <v>27</v>
      </c>
      <c r="G30" s="24" t="s">
        <v>185</v>
      </c>
      <c r="H30" s="24" t="s">
        <v>186</v>
      </c>
      <c r="I30" s="27">
        <v>1</v>
      </c>
      <c r="J30" s="27" t="str">
        <f t="shared" si="2"/>
        <v>improbable</v>
      </c>
      <c r="K30" s="24" t="s">
        <v>48</v>
      </c>
      <c r="L30" s="27">
        <v>4</v>
      </c>
      <c r="M30" s="27" t="str">
        <f t="shared" si="3"/>
        <v>Mayor</v>
      </c>
      <c r="N30" s="28">
        <f t="shared" si="4"/>
        <v>16</v>
      </c>
      <c r="O30" s="29" t="str">
        <f t="shared" si="6"/>
        <v>Zona de Riesgo Baja</v>
      </c>
      <c r="P30" s="29" t="str">
        <f t="shared" si="5"/>
        <v>Tolerable</v>
      </c>
      <c r="Q30" s="29" t="str">
        <f t="shared" si="1"/>
        <v>Implementar acciones de mejora del proceso</v>
      </c>
      <c r="R30" s="24" t="s">
        <v>187</v>
      </c>
      <c r="S30" s="24" t="s">
        <v>188</v>
      </c>
      <c r="T30" s="24"/>
      <c r="U30" s="24"/>
      <c r="V30" s="24"/>
      <c r="W30" s="24"/>
    </row>
    <row r="31" spans="1:23" s="31" customFormat="1" ht="38.25" x14ac:dyDescent="0.25">
      <c r="A31" s="24">
        <v>25</v>
      </c>
      <c r="B31" s="24" t="s">
        <v>173</v>
      </c>
      <c r="C31" s="24" t="s">
        <v>189</v>
      </c>
      <c r="D31" s="24" t="s">
        <v>19</v>
      </c>
      <c r="E31" s="24" t="s">
        <v>190</v>
      </c>
      <c r="F31" s="24" t="s">
        <v>36</v>
      </c>
      <c r="G31" s="24" t="s">
        <v>191</v>
      </c>
      <c r="H31" s="24" t="s">
        <v>192</v>
      </c>
      <c r="I31" s="27">
        <v>1</v>
      </c>
      <c r="J31" s="27" t="str">
        <f t="shared" si="2"/>
        <v>improbable</v>
      </c>
      <c r="K31" s="24" t="s">
        <v>48</v>
      </c>
      <c r="L31" s="27">
        <v>4</v>
      </c>
      <c r="M31" s="27" t="str">
        <f t="shared" si="3"/>
        <v>Mayor</v>
      </c>
      <c r="N31" s="28">
        <f t="shared" si="4"/>
        <v>16</v>
      </c>
      <c r="O31" s="29" t="str">
        <f t="shared" si="6"/>
        <v>Zona de Riesgo Baja</v>
      </c>
      <c r="P31" s="29" t="str">
        <f t="shared" si="5"/>
        <v>Tolerable</v>
      </c>
      <c r="Q31" s="29" t="str">
        <f t="shared" si="1"/>
        <v>Implementar acciones de mejora del proceso</v>
      </c>
      <c r="R31" s="24" t="s">
        <v>193</v>
      </c>
      <c r="S31" s="24" t="s">
        <v>194</v>
      </c>
      <c r="T31" s="24"/>
      <c r="U31" s="24"/>
      <c r="V31" s="24"/>
      <c r="W31" s="24"/>
    </row>
    <row r="32" spans="1:23" s="31" customFormat="1" ht="114.75" x14ac:dyDescent="0.25">
      <c r="A32" s="24">
        <v>26</v>
      </c>
      <c r="B32" s="24" t="s">
        <v>195</v>
      </c>
      <c r="C32" s="24" t="s">
        <v>196</v>
      </c>
      <c r="D32" s="24" t="s">
        <v>197</v>
      </c>
      <c r="E32" s="24" t="s">
        <v>198</v>
      </c>
      <c r="F32" s="24" t="s">
        <v>66</v>
      </c>
      <c r="G32" s="24" t="s">
        <v>199</v>
      </c>
      <c r="H32" s="24" t="s">
        <v>200</v>
      </c>
      <c r="I32" s="27">
        <v>2</v>
      </c>
      <c r="J32" s="27" t="str">
        <f t="shared" si="2"/>
        <v>Probable</v>
      </c>
      <c r="K32" s="24" t="s">
        <v>197</v>
      </c>
      <c r="L32" s="27">
        <v>2</v>
      </c>
      <c r="M32" s="27" t="str">
        <f t="shared" si="3"/>
        <v>Menor</v>
      </c>
      <c r="N32" s="28">
        <f t="shared" si="4"/>
        <v>16</v>
      </c>
      <c r="O32" s="29" t="str">
        <f t="shared" si="6"/>
        <v>Zona de Riesgo Baja</v>
      </c>
      <c r="P32" s="29" t="str">
        <f t="shared" si="5"/>
        <v>Tolerable</v>
      </c>
      <c r="Q32" s="29" t="str">
        <f t="shared" si="1"/>
        <v>Implementar acciones de mejora del proceso</v>
      </c>
      <c r="R32" s="24" t="s">
        <v>201</v>
      </c>
      <c r="S32" s="24" t="s">
        <v>202</v>
      </c>
      <c r="T32" s="24" t="s">
        <v>264</v>
      </c>
      <c r="U32" s="24" t="s">
        <v>265</v>
      </c>
      <c r="V32" s="30">
        <v>45444</v>
      </c>
      <c r="W32" s="24" t="s">
        <v>266</v>
      </c>
    </row>
    <row r="33" spans="1:23" s="31" customFormat="1" ht="60" x14ac:dyDescent="0.25">
      <c r="A33" s="24">
        <v>27</v>
      </c>
      <c r="B33" s="24" t="s">
        <v>195</v>
      </c>
      <c r="C33" s="24" t="s">
        <v>203</v>
      </c>
      <c r="D33" s="24" t="s">
        <v>197</v>
      </c>
      <c r="E33" s="33" t="s">
        <v>204</v>
      </c>
      <c r="F33" s="24" t="s">
        <v>66</v>
      </c>
      <c r="G33" s="24" t="s">
        <v>205</v>
      </c>
      <c r="H33" s="24" t="s">
        <v>206</v>
      </c>
      <c r="I33" s="27">
        <v>4</v>
      </c>
      <c r="J33" s="27" t="str">
        <f t="shared" si="2"/>
        <v>Posible</v>
      </c>
      <c r="K33" s="24" t="s">
        <v>197</v>
      </c>
      <c r="L33" s="27">
        <v>3</v>
      </c>
      <c r="M33" s="27" t="str">
        <f t="shared" si="3"/>
        <v>Moderado</v>
      </c>
      <c r="N33" s="28">
        <f t="shared" si="4"/>
        <v>48</v>
      </c>
      <c r="O33" s="29" t="str">
        <f t="shared" si="6"/>
        <v>Zona de Riesgo Alta</v>
      </c>
      <c r="P33" s="29" t="str">
        <f t="shared" si="5"/>
        <v>Importante</v>
      </c>
      <c r="Q33" s="29" t="str">
        <f t="shared" si="1"/>
        <v>Requiere plan de acción de corto plazo por parte del lider del proceso</v>
      </c>
      <c r="R33" s="24" t="s">
        <v>207</v>
      </c>
      <c r="S33" s="24" t="s">
        <v>208</v>
      </c>
      <c r="T33" s="24" t="s">
        <v>267</v>
      </c>
      <c r="U33" s="24" t="s">
        <v>268</v>
      </c>
      <c r="V33" s="30">
        <v>45444</v>
      </c>
      <c r="W33" s="24" t="s">
        <v>266</v>
      </c>
    </row>
    <row r="34" spans="1:23" s="31" customFormat="1" ht="51" x14ac:dyDescent="0.25">
      <c r="A34" s="24">
        <v>28</v>
      </c>
      <c r="B34" s="24" t="s">
        <v>195</v>
      </c>
      <c r="C34" s="24" t="s">
        <v>209</v>
      </c>
      <c r="D34" s="24" t="s">
        <v>197</v>
      </c>
      <c r="E34" s="24" t="s">
        <v>210</v>
      </c>
      <c r="F34" s="24" t="s">
        <v>66</v>
      </c>
      <c r="G34" s="24" t="s">
        <v>211</v>
      </c>
      <c r="H34" s="24" t="s">
        <v>212</v>
      </c>
      <c r="I34" s="27">
        <v>2</v>
      </c>
      <c r="J34" s="27" t="str">
        <f t="shared" si="2"/>
        <v>Probable</v>
      </c>
      <c r="K34" s="24" t="s">
        <v>197</v>
      </c>
      <c r="L34" s="27">
        <v>2</v>
      </c>
      <c r="M34" s="27" t="str">
        <f t="shared" si="3"/>
        <v>Menor</v>
      </c>
      <c r="N34" s="28">
        <f t="shared" si="4"/>
        <v>16</v>
      </c>
      <c r="O34" s="29" t="str">
        <f t="shared" si="6"/>
        <v>Zona de Riesgo Baja</v>
      </c>
      <c r="P34" s="29" t="str">
        <f t="shared" si="5"/>
        <v>Tolerable</v>
      </c>
      <c r="Q34" s="29" t="str">
        <f t="shared" si="1"/>
        <v>Implementar acciones de mejora del proceso</v>
      </c>
      <c r="R34" s="24" t="s">
        <v>213</v>
      </c>
      <c r="S34" s="24" t="s">
        <v>214</v>
      </c>
      <c r="T34" s="24" t="s">
        <v>267</v>
      </c>
      <c r="U34" s="24" t="s">
        <v>269</v>
      </c>
      <c r="V34" s="30">
        <v>45444</v>
      </c>
      <c r="W34" s="24" t="s">
        <v>266</v>
      </c>
    </row>
    <row r="35" spans="1:23" s="31" customFormat="1" ht="63.75" x14ac:dyDescent="0.25">
      <c r="A35" s="24">
        <v>29</v>
      </c>
      <c r="B35" s="24" t="s">
        <v>270</v>
      </c>
      <c r="C35" s="24" t="s">
        <v>215</v>
      </c>
      <c r="D35" s="24" t="s">
        <v>197</v>
      </c>
      <c r="E35" s="24" t="s">
        <v>216</v>
      </c>
      <c r="F35" s="24" t="s">
        <v>217</v>
      </c>
      <c r="G35" s="24" t="s">
        <v>218</v>
      </c>
      <c r="H35" s="24" t="s">
        <v>219</v>
      </c>
      <c r="I35" s="27">
        <v>2</v>
      </c>
      <c r="J35" s="27" t="str">
        <f t="shared" si="2"/>
        <v>Probable</v>
      </c>
      <c r="K35" s="24" t="s">
        <v>197</v>
      </c>
      <c r="L35" s="27">
        <v>3</v>
      </c>
      <c r="M35" s="27" t="str">
        <f t="shared" si="3"/>
        <v>Moderado</v>
      </c>
      <c r="N35" s="28">
        <f t="shared" si="4"/>
        <v>24</v>
      </c>
      <c r="O35" s="29" t="str">
        <f t="shared" si="6"/>
        <v>Zona de Riesgo Moderada</v>
      </c>
      <c r="P35" s="29" t="str">
        <f t="shared" si="5"/>
        <v>Moderado</v>
      </c>
      <c r="Q35" s="29" t="str">
        <f t="shared" si="1"/>
        <v>Requiere plan de acción parte del lider del proceso con plazo de ejecución inferior a 1 año</v>
      </c>
      <c r="R35" s="24" t="s">
        <v>220</v>
      </c>
      <c r="S35" s="24" t="s">
        <v>221</v>
      </c>
      <c r="T35" s="24" t="s">
        <v>271</v>
      </c>
      <c r="U35" s="24" t="s">
        <v>272</v>
      </c>
      <c r="V35" s="30">
        <v>45444</v>
      </c>
      <c r="W35" s="24" t="s">
        <v>273</v>
      </c>
    </row>
    <row r="36" spans="1:23" s="31" customFormat="1" ht="42.75" x14ac:dyDescent="0.25">
      <c r="A36" s="24">
        <v>30</v>
      </c>
      <c r="B36" s="24" t="s">
        <v>195</v>
      </c>
      <c r="C36" s="24" t="s">
        <v>222</v>
      </c>
      <c r="D36" s="24" t="s">
        <v>197</v>
      </c>
      <c r="E36" s="24" t="s">
        <v>223</v>
      </c>
      <c r="F36" s="24" t="s">
        <v>66</v>
      </c>
      <c r="G36" s="24" t="s">
        <v>224</v>
      </c>
      <c r="H36" s="24" t="s">
        <v>225</v>
      </c>
      <c r="I36" s="27">
        <v>2</v>
      </c>
      <c r="J36" s="27" t="str">
        <f t="shared" si="2"/>
        <v>Probable</v>
      </c>
      <c r="K36" s="24" t="s">
        <v>197</v>
      </c>
      <c r="L36" s="27">
        <v>3</v>
      </c>
      <c r="M36" s="27" t="str">
        <f t="shared" si="3"/>
        <v>Moderado</v>
      </c>
      <c r="N36" s="28">
        <f t="shared" si="4"/>
        <v>24</v>
      </c>
      <c r="O36" s="29" t="str">
        <f t="shared" si="6"/>
        <v>Zona de Riesgo Moderada</v>
      </c>
      <c r="P36" s="29" t="str">
        <f t="shared" si="5"/>
        <v>Moderado</v>
      </c>
      <c r="Q36" s="29" t="str">
        <f t="shared" si="1"/>
        <v>Requiere plan de acción parte del lider del proceso con plazo de ejecución inferior a 1 año</v>
      </c>
      <c r="R36" s="24" t="s">
        <v>226</v>
      </c>
      <c r="S36" s="24" t="s">
        <v>227</v>
      </c>
      <c r="T36" s="24" t="s">
        <v>274</v>
      </c>
      <c r="U36" s="24" t="s">
        <v>272</v>
      </c>
      <c r="V36" s="30">
        <v>45444</v>
      </c>
      <c r="W36" s="24" t="s">
        <v>273</v>
      </c>
    </row>
    <row r="37" spans="1:23" ht="25.5" customHeight="1" x14ac:dyDescent="0.25"/>
    <row r="38" spans="1:23" ht="25.5" customHeight="1" x14ac:dyDescent="0.25"/>
    <row r="39" spans="1:23" ht="25.5" customHeight="1" x14ac:dyDescent="0.25"/>
    <row r="40" spans="1:23" ht="25.5" customHeight="1" x14ac:dyDescent="0.25"/>
    <row r="41" spans="1:23" ht="25.5" customHeight="1" x14ac:dyDescent="0.25"/>
    <row r="42" spans="1:23" ht="25.5" customHeight="1" x14ac:dyDescent="0.25"/>
    <row r="43" spans="1:23" ht="25.5" customHeight="1" x14ac:dyDescent="0.25"/>
    <row r="44" spans="1:23" ht="25.5" customHeight="1" x14ac:dyDescent="0.25"/>
    <row r="45" spans="1:23" ht="25.5" customHeight="1" x14ac:dyDescent="0.25"/>
    <row r="46" spans="1:23" ht="25.5" customHeight="1" x14ac:dyDescent="0.25"/>
    <row r="47" spans="1:23" ht="25.5" customHeight="1" x14ac:dyDescent="0.25"/>
    <row r="48" spans="1:23" ht="25.5" customHeight="1" x14ac:dyDescent="0.25"/>
    <row r="49" ht="25.5" customHeight="1" x14ac:dyDescent="0.25"/>
    <row r="50" ht="25.5" customHeight="1" x14ac:dyDescent="0.25"/>
    <row r="51" ht="25.5" customHeight="1" x14ac:dyDescent="0.25"/>
    <row r="52" ht="25.5" customHeight="1" x14ac:dyDescent="0.25"/>
    <row r="53" ht="25.5" customHeight="1" x14ac:dyDescent="0.25"/>
    <row r="54" ht="25.5" customHeight="1" x14ac:dyDescent="0.25"/>
    <row r="55" ht="25.5" customHeight="1" x14ac:dyDescent="0.25"/>
    <row r="56" ht="25.5" customHeight="1" x14ac:dyDescent="0.25"/>
    <row r="57" ht="25.5" customHeight="1" x14ac:dyDescent="0.25"/>
    <row r="58" ht="25.5" customHeight="1" x14ac:dyDescent="0.25"/>
    <row r="59" ht="25.5" customHeight="1" x14ac:dyDescent="0.25"/>
    <row r="60" ht="25.5" customHeight="1" x14ac:dyDescent="0.25"/>
    <row r="61" ht="25.5" customHeight="1" x14ac:dyDescent="0.25"/>
    <row r="62" ht="25.5" customHeight="1" x14ac:dyDescent="0.25"/>
    <row r="63" ht="25.5" customHeight="1" x14ac:dyDescent="0.25"/>
    <row r="64" ht="25.5" customHeight="1" x14ac:dyDescent="0.25"/>
    <row r="65" ht="25.5" customHeight="1" x14ac:dyDescent="0.25"/>
    <row r="66" ht="25.5" customHeight="1" x14ac:dyDescent="0.25"/>
    <row r="67" ht="25.5" customHeight="1" x14ac:dyDescent="0.25"/>
    <row r="68" ht="25.5" customHeight="1" x14ac:dyDescent="0.25"/>
    <row r="69" ht="25.5" customHeight="1" x14ac:dyDescent="0.25"/>
    <row r="70" ht="25.5" customHeight="1" x14ac:dyDescent="0.25"/>
    <row r="71" ht="25.5" customHeight="1" x14ac:dyDescent="0.25"/>
    <row r="72" ht="25.5" customHeight="1" x14ac:dyDescent="0.25"/>
    <row r="73" ht="25.5" customHeight="1" x14ac:dyDescent="0.25"/>
    <row r="74" ht="25.5" customHeight="1" x14ac:dyDescent="0.25"/>
    <row r="75" ht="25.5" customHeight="1" x14ac:dyDescent="0.25"/>
    <row r="76" ht="25.5" customHeight="1" x14ac:dyDescent="0.25"/>
    <row r="77" ht="25.5" customHeight="1" x14ac:dyDescent="0.25"/>
    <row r="78" ht="25.5" customHeight="1" x14ac:dyDescent="0.25"/>
    <row r="79" ht="25.5" customHeight="1" x14ac:dyDescent="0.25"/>
    <row r="80" ht="25.5" customHeight="1" x14ac:dyDescent="0.25"/>
    <row r="81" ht="25.5" customHeight="1" x14ac:dyDescent="0.25"/>
  </sheetData>
  <sheetProtection algorithmName="SHA-512" hashValue="Nu2KHs3XVCyfRPPN5GSCngDHfzJhVfq1st8ADNF4b8CwrNN+ecInhveiLqazzvxl7Z6kcujwcwmxG/v7qMznqg==" saltValue="93zT6aULmTlo7AHZLkffzA==" spinCount="100000" sheet="1" objects="1" scenarios="1" formatColumns="0" formatRows="0"/>
  <mergeCells count="17">
    <mergeCell ref="B5:B6"/>
    <mergeCell ref="C5:C6"/>
    <mergeCell ref="D5:D6"/>
    <mergeCell ref="E5:E6"/>
    <mergeCell ref="F5:F6"/>
    <mergeCell ref="C2:I2"/>
    <mergeCell ref="C3:I3"/>
    <mergeCell ref="T5:W5"/>
    <mergeCell ref="R5:R6"/>
    <mergeCell ref="S5:S6"/>
    <mergeCell ref="H5:H6"/>
    <mergeCell ref="I5:J5"/>
    <mergeCell ref="K5:M5"/>
    <mergeCell ref="N5:O5"/>
    <mergeCell ref="P5:P6"/>
    <mergeCell ref="Q5:Q6"/>
    <mergeCell ref="G5:G6"/>
  </mergeCells>
  <conditionalFormatting sqref="P7:Q36">
    <cfRule type="containsText" dxfId="32" priority="28" stopIfTrue="1" operator="containsText" text="Inaceptable">
      <formula>NOT(ISERROR(SEARCH("Inaceptable",P7)))</formula>
    </cfRule>
    <cfRule type="cellIs" dxfId="31" priority="29" stopIfTrue="1" operator="equal">
      <formula>"Importante"</formula>
    </cfRule>
  </conditionalFormatting>
  <conditionalFormatting sqref="P7:Q36">
    <cfRule type="containsText" dxfId="30" priority="27" stopIfTrue="1" operator="containsText" text="Tolerable">
      <formula>NOT(ISERROR(SEARCH("Tolerable",P7)))</formula>
    </cfRule>
  </conditionalFormatting>
  <conditionalFormatting sqref="P7:Q36">
    <cfRule type="containsText" dxfId="29" priority="26" stopIfTrue="1" operator="containsText" text="Moderado">
      <formula>NOT(ISERROR(SEARCH("Moderado",P7)))</formula>
    </cfRule>
  </conditionalFormatting>
  <conditionalFormatting sqref="I8:I11">
    <cfRule type="expression" dxfId="28" priority="16" stopIfTrue="1">
      <formula>$I8=1</formula>
    </cfRule>
    <cfRule type="expression" dxfId="27" priority="17" stopIfTrue="1">
      <formula>$I8=2</formula>
    </cfRule>
    <cfRule type="expression" dxfId="26" priority="18" stopIfTrue="1">
      <formula>$I8=3</formula>
    </cfRule>
    <cfRule type="expression" dxfId="25" priority="19" stopIfTrue="1">
      <formula>$I8=4</formula>
    </cfRule>
    <cfRule type="expression" dxfId="24" priority="20" stopIfTrue="1">
      <formula>$I8=5</formula>
    </cfRule>
  </conditionalFormatting>
  <conditionalFormatting sqref="O7:O36">
    <cfRule type="containsText" dxfId="23" priority="30" stopIfTrue="1" operator="containsText" text="Zona de Riesgo Moderada">
      <formula>NOT(ISERROR(SEARCH("Zona de Riesgo Moderada",O7)))</formula>
    </cfRule>
    <cfRule type="cellIs" dxfId="22" priority="33" stopIfTrue="1" operator="equal">
      <formula>"Zona de Riesgo Alta"</formula>
    </cfRule>
  </conditionalFormatting>
  <conditionalFormatting sqref="J8:J36 I12:I36">
    <cfRule type="expression" dxfId="21" priority="21" stopIfTrue="1">
      <formula>$I8=1</formula>
    </cfRule>
    <cfRule type="expression" dxfId="20" priority="22" stopIfTrue="1">
      <formula>$I8=2</formula>
    </cfRule>
    <cfRule type="expression" dxfId="19" priority="23" stopIfTrue="1">
      <formula>$I8=3</formula>
    </cfRule>
    <cfRule type="expression" dxfId="18" priority="24" stopIfTrue="1">
      <formula>$I8=4</formula>
    </cfRule>
    <cfRule type="expression" dxfId="17" priority="25" stopIfTrue="1">
      <formula>$I8=5</formula>
    </cfRule>
  </conditionalFormatting>
  <conditionalFormatting sqref="N7:N36">
    <cfRule type="containsText" dxfId="16" priority="11" stopIfTrue="1" operator="containsText" text="Insignificante">
      <formula>NOT(ISERROR(SEARCH("Insignificante",N7)))</formula>
    </cfRule>
    <cfRule type="containsText" dxfId="15" priority="12" stopIfTrue="1" operator="containsText" text="Menor">
      <formula>NOT(ISERROR(SEARCH("Menor",N7)))</formula>
    </cfRule>
    <cfRule type="containsText" dxfId="14" priority="13" stopIfTrue="1" operator="containsText" text="Moderado">
      <formula>NOT(ISERROR(SEARCH("Moderado",N7)))</formula>
    </cfRule>
    <cfRule type="containsText" dxfId="13" priority="14" stopIfTrue="1" operator="containsText" text="Mayor">
      <formula>NOT(ISERROR(SEARCH("Mayor",N7)))</formula>
    </cfRule>
    <cfRule type="containsText" dxfId="12" priority="15" stopIfTrue="1" operator="containsText" text="Catastrófico">
      <formula>NOT(ISERROR(SEARCH("Catastrófico",N7)))</formula>
    </cfRule>
  </conditionalFormatting>
  <conditionalFormatting sqref="I7:J7">
    <cfRule type="expression" dxfId="11" priority="6" stopIfTrue="1">
      <formula>$I7=1</formula>
    </cfRule>
    <cfRule type="expression" dxfId="10" priority="7" stopIfTrue="1">
      <formula>$I7=2</formula>
    </cfRule>
    <cfRule type="expression" dxfId="9" priority="8" stopIfTrue="1">
      <formula>$I7=3</formula>
    </cfRule>
    <cfRule type="expression" dxfId="8" priority="9" stopIfTrue="1">
      <formula>$I7=4</formula>
    </cfRule>
    <cfRule type="expression" dxfId="7" priority="10" stopIfTrue="1">
      <formula>$I7=5</formula>
    </cfRule>
  </conditionalFormatting>
  <conditionalFormatting sqref="L7:M36">
    <cfRule type="expression" dxfId="6" priority="1">
      <formula>$L7=5</formula>
    </cfRule>
    <cfRule type="expression" dxfId="5" priority="2">
      <formula>$L7=4</formula>
    </cfRule>
    <cfRule type="expression" dxfId="4" priority="3">
      <formula>$L7=3</formula>
    </cfRule>
    <cfRule type="expression" dxfId="3" priority="4">
      <formula>$L7=2</formula>
    </cfRule>
    <cfRule type="expression" dxfId="2" priority="5" stopIfTrue="1">
      <formula>$L7=1</formula>
    </cfRule>
  </conditionalFormatting>
  <dataValidations count="2">
    <dataValidation type="list" allowBlank="1" showInputMessage="1" showErrorMessage="1" sqref="L7:L36 I7:I36" xr:uid="{00000000-0002-0000-0000-000000000000}">
      <formula1>"1,2,3,4,5"</formula1>
    </dataValidation>
    <dataValidation type="list" allowBlank="1" showInputMessage="1" showErrorMessage="1" sqref="D7" xr:uid="{00000000-0002-0000-0000-000001000000}">
      <formula1>"Estratégico,Operativo,Financiero,Tecnológico,Cumplimiento,Imagen/Reputación,Corrupción,Seguridad Digital,Medioambiental"</formula1>
    </dataValidation>
  </dataValidations>
  <pageMargins left="0.70866141732283472" right="0.70866141732283472" top="0.74803149606299213" bottom="0.74803149606299213" header="0.31496062992125984" footer="0.31496062992125984"/>
  <pageSetup scale="32"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32" stopIfTrue="1" operator="containsText" id="{705A96B1-DD61-4571-B7BF-C9D0779666DF}">
            <xm:f>NOT(ISERROR(SEARCH("Zona de Riesgo Extrema",O7)))</xm:f>
            <xm:f>"Zona de Riesgo Extrema"</xm:f>
            <x14:dxf>
              <fill>
                <gradientFill degree="90">
                  <stop position="0">
                    <color theme="0"/>
                  </stop>
                  <stop position="1">
                    <color rgb="FFFF0000"/>
                  </stop>
                </gradientFill>
              </fill>
            </x14:dxf>
          </x14:cfRule>
          <xm:sqref>O7:O36</xm:sqref>
        </x14:conditionalFormatting>
        <x14:conditionalFormatting xmlns:xm="http://schemas.microsoft.com/office/excel/2006/main">
          <x14:cfRule type="containsText" priority="31" stopIfTrue="1" operator="containsText" id="{60D729D9-DA52-4230-88D0-3A653B091572}">
            <xm:f>NOT(ISERROR(SEARCH("Zona de Riesgo Baja",O7)))</xm:f>
            <xm:f>"Zona de Riesgo Baja"</xm:f>
            <x14:dxf>
              <font>
                <color auto="1"/>
              </font>
              <fill>
                <gradientFill degree="90">
                  <stop position="0">
                    <color theme="0"/>
                  </stop>
                  <stop position="1">
                    <color rgb="FF00FF00"/>
                  </stop>
                </gradientFill>
              </fill>
            </x14:dxf>
          </x14:cfRule>
          <xm:sqref>O7:O36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'C:\Users\ERIKA\Desktop\_AACTUALIZ SGC EMSA 2024\MATRIZ DE RIESGOS\[ACTUALIZACIÓN_MAPA DE RIESGOS_EMSA_2024.xlsx]Tipo - fuente'!#REF!</xm:f>
          </x14:formula1>
          <xm:sqref>D8:D36 F7:F36</xm:sqref>
        </x14:dataValidation>
        <x14:dataValidation type="list" allowBlank="1" showInputMessage="1" showErrorMessage="1" xr:uid="{00000000-0002-0000-0000-000003000000}">
          <x14:formula1>
            <xm:f>'C:\Users\ERIKA\Desktop\_AACTUALIZ SGC EMSA 2024\MATRIZ DE RIESGOS\[ACTUALIZACIÓN_MAPA DE RIESGOS_EMSA_2024.xlsx]Impacto'!#REF!</xm:f>
          </x14:formula1>
          <xm:sqref>K7:K36 K37:L1048576</xm:sqref>
        </x14:dataValidation>
        <x14:dataValidation type="list" allowBlank="1" showInputMessage="1" showErrorMessage="1" xr:uid="{00000000-0002-0000-0000-000004000000}">
          <x14:formula1>
            <xm:f>'C:\Users\ERIKA\Desktop\_AACTUALIZ SGC EMSA 2024\MATRIZ DE RIESGOS\[ACTUALIZACIÓN_MAPA DE RIESGOS_EMSA_2024.xlsx]Tipo - fuente'!#REF!</xm:f>
          </x14:formula1>
          <xm:sqref>D37:D1048576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Riesgos'!Área_de_impresión</vt:lpstr>
      <vt:lpstr>'Mapa de Riesgos'!Títulos_a_imprimir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Ericka Restrepo</dc:creator>
  <cp:lastModifiedBy>ERIKA</cp:lastModifiedBy>
  <dcterms:created xsi:type="dcterms:W3CDTF">2024-08-09T19:42:14Z</dcterms:created>
  <dcterms:modified xsi:type="dcterms:W3CDTF">2025-03-26T15:49:23Z</dcterms:modified>
</cp:coreProperties>
</file>