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4"/>
  </bookViews>
  <sheets>
    <sheet name="TODO RIESGO DAÑOS" sheetId="1" r:id="rId1"/>
    <sheet name="RCE" sheetId="2" r:id="rId2"/>
    <sheet name="MANEJO GLOBAL" sheetId="3" r:id="rId3"/>
    <sheet name="RC SERVIDORES PUBLICOS" sheetId="4" r:id="rId4"/>
    <sheet name="AUTOMOVILES " sheetId="5" r:id="rId5"/>
    <sheet name="Hoja1" sheetId="6" r:id="rId6"/>
    <sheet name="RESUMEN PRIMAS" sheetId="7" state="hidden" r:id="rId7"/>
  </sheets>
  <externalReferences>
    <externalReference r:id="rId10"/>
    <externalReference r:id="rId11"/>
  </externalReferences>
  <definedNames>
    <definedName name="_xlnm.Print_Area" localSheetId="0">'TODO RIESGO DAÑOS'!$A$1:$E$120</definedName>
    <definedName name="Base">#REF!</definedName>
    <definedName name="Excel_BuiltIn_Print_Area_2">#REF!</definedName>
    <definedName name="Excel_BuiltIn_Print_Area_2_1">#REF!</definedName>
    <definedName name="Excel_BuiltIn_Print_Area_4">#REF!</definedName>
  </definedNames>
  <calcPr fullCalcOnLoad="1"/>
</workbook>
</file>

<file path=xl/sharedStrings.xml><?xml version="1.0" encoding="utf-8"?>
<sst xmlns="http://schemas.openxmlformats.org/spreadsheetml/2006/main" count="882" uniqueCount="380">
  <si>
    <t xml:space="preserve">EMPRESA MUNICIPAL PARA LA SALUD - EMSA - </t>
  </si>
  <si>
    <t>Póliza Todo Riesgo Daños Materiales</t>
  </si>
  <si>
    <t>Valor</t>
  </si>
  <si>
    <t>Combinados</t>
  </si>
  <si>
    <t>Asegurado</t>
  </si>
  <si>
    <t>- Muebles y enseres en general</t>
  </si>
  <si>
    <t>- Mejoras Locativas</t>
  </si>
  <si>
    <t>- Maquinaria y equipo</t>
  </si>
  <si>
    <r>
      <t xml:space="preserve">- Equipos Móviles para eventos Períodicos </t>
    </r>
    <r>
      <rPr>
        <b/>
        <sz val="12"/>
        <rFont val="Arial"/>
        <family val="2"/>
      </rPr>
      <t>(TODO RIESGO)</t>
    </r>
  </si>
  <si>
    <t>Total Valor Asegurado Contenidos</t>
  </si>
  <si>
    <t xml:space="preserve">Indice variable 5% </t>
  </si>
  <si>
    <t xml:space="preserve">Equipos Electricos y Electrónicos </t>
  </si>
  <si>
    <t>Bienes de propiedad de EMSA y por los que sea responsable, tales como equipos de computo y perifericos, equipos de oficina, planta telefonica y extensiones, fax, fotocopiadora, equipos de comunicación, y demas biens de interes del asegurado.incluyendo aquellos en comodato.</t>
  </si>
  <si>
    <t>Cableado redes eléctricas de voz y de datos</t>
  </si>
  <si>
    <t>Muebles y enseres</t>
  </si>
  <si>
    <t>Maquinaria y equipo</t>
  </si>
  <si>
    <t>Rotura de Maquinaria</t>
  </si>
  <si>
    <t>Maquinaria y Equipo</t>
  </si>
  <si>
    <t>Amparos Adicionales con Limites</t>
  </si>
  <si>
    <t>- Remoción de escombros</t>
  </si>
  <si>
    <t>- Amparo automático de nuevas propiedades (60 días)</t>
  </si>
  <si>
    <t>- Traslado temporal (60 días)</t>
  </si>
  <si>
    <t>- Gastos de demostración de pérdida</t>
  </si>
  <si>
    <t>- Gastos de extinción</t>
  </si>
  <si>
    <t>- Gastos de preservación</t>
  </si>
  <si>
    <t>- Gastos adicionales</t>
  </si>
  <si>
    <t>- Propiedad personal de empleados (excluye dineros, joyas)</t>
  </si>
  <si>
    <t>- Honorarios profesionales</t>
  </si>
  <si>
    <t xml:space="preserve">- Portador externo de datos      </t>
  </si>
  <si>
    <t>- Reposición de documentos y/o archivos</t>
  </si>
  <si>
    <t>- Gastos adicionales equipo electrónico</t>
  </si>
  <si>
    <t>- Gastos por flete aéreo</t>
  </si>
  <si>
    <t>- Gastos adicionales por horas extras</t>
  </si>
  <si>
    <t>- Rotura Accidental de Vidrios</t>
  </si>
  <si>
    <t>- Suspensión del servicio de energía eléctrica</t>
  </si>
  <si>
    <t>Si</t>
  </si>
  <si>
    <t>-Gastos Extraordinarios</t>
  </si>
  <si>
    <t>-Gastos adicionales demostrables en que incurra el asegurado por estudios, licencias, peritazgos y otros necesario para los tramites ante las autoridades pertinentes.</t>
  </si>
  <si>
    <t>Amparos</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</si>
  <si>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t>
  </si>
  <si>
    <t>Total</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</si>
  <si>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</si>
  <si>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</si>
  <si>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</si>
  <si>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</si>
  <si>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</si>
  <si>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90 días</t>
  </si>
  <si>
    <t>2.15. Arbitramento</t>
  </si>
  <si>
    <t>2.16. Aviso de pérdida 30 días</t>
  </si>
  <si>
    <t>2.17. Conocimiento del riesgo</t>
  </si>
  <si>
    <t>2.22. Acuerdo para ajuste en caso de siniestro</t>
  </si>
  <si>
    <t>2.34. Manejo de siniestros</t>
  </si>
  <si>
    <t>2.61. Actos de autoridad</t>
  </si>
  <si>
    <t>2.65  Demolición por orden de autoridad competente.</t>
  </si>
  <si>
    <t>Nota:</t>
  </si>
  <si>
    <t>Los valores asegurados serán suministrados en forma global y en ningún momento se suministrará relación de valores pormenorizados.</t>
  </si>
  <si>
    <t>Los deducibles para la cobertura de Equipo Móviles y Portátiles se aplicarán cuando Los eventos se presenten fuera de Los predios. Si las pérdidas ocurren dentro de predios, los deducibles corresponderán a los bienes dentro de predios.</t>
  </si>
  <si>
    <t>Deducibles</t>
  </si>
  <si>
    <t>- Terremoto, temblor (excepto equipo electrónico):</t>
  </si>
  <si>
    <t>- Asonada, motín, amit(excepto equipo electrónico):</t>
  </si>
  <si>
    <t>- Hurto y hurto calificado de equipo electrónico:</t>
  </si>
  <si>
    <t xml:space="preserve"> 10% valor pérdida mínimo 1 smmlv</t>
  </si>
  <si>
    <t>- Daño s de equipo electrónico:</t>
  </si>
  <si>
    <t>- Equipos móviles y portátiles:</t>
  </si>
  <si>
    <t>- Sustracción  para cualquier modalidad:</t>
  </si>
  <si>
    <t>- Incendio I y/o rayo en aparatos electricos:</t>
  </si>
  <si>
    <t>Sin deducible</t>
  </si>
  <si>
    <t>- Demás eventos:</t>
  </si>
  <si>
    <t>Prima Con Iva</t>
  </si>
  <si>
    <t>Póliza Manejo Entidades Estatales</t>
  </si>
  <si>
    <t>Valor asegurado</t>
  </si>
  <si>
    <t>Se amparan las perdidas patrimoniales causadas al asegurado por actos de infidelidad de cualquiera de sus empleados y/o empresas de servicios temporales y/o empleados de firmas especializadas. Igualmente se incluye el valor de las cajas menores que sean manejadas en la Entidad.</t>
  </si>
  <si>
    <t>Limite global</t>
  </si>
  <si>
    <t xml:space="preserve"> </t>
  </si>
  <si>
    <t>- Basico</t>
  </si>
  <si>
    <t>- Hurto y hurto calificado</t>
  </si>
  <si>
    <t>- Abuso de confianza</t>
  </si>
  <si>
    <t>- Estafa, desfalco</t>
  </si>
  <si>
    <t>- Falsificación</t>
  </si>
  <si>
    <t>- Protección de depósitos bancarios</t>
  </si>
  <si>
    <t>-  Delitos contra la administración pública</t>
  </si>
  <si>
    <t>-  Alcances fiscales</t>
  </si>
  <si>
    <t>-  Rendición y reconstrucción de cuentas</t>
  </si>
  <si>
    <t>Condiciones Particulares</t>
  </si>
  <si>
    <t>2.1. Condiciones técnicas y económicas de los reaseguradores.</t>
  </si>
  <si>
    <t>2.2.  Nombramiento de ajustador.</t>
  </si>
  <si>
    <t>2.12.  Revocación o no renovación de la póliza 90 días</t>
  </si>
  <si>
    <t>2.58.  Cláusula de extensión de cobertura</t>
  </si>
  <si>
    <t>2.60. Pérdidas causadas por personas no identificadas</t>
  </si>
  <si>
    <t>2.74. Aviso de siniestro 30 días.</t>
  </si>
  <si>
    <t>2.80. Se ampara todo el personal al servicio del asegurado</t>
  </si>
  <si>
    <t>2.81.  Se cubren pérdidas causadas por empleados de firmas especializadas y/o temporales y/o outsourcing</t>
  </si>
  <si>
    <t>2.82.  Cláusula de protección de depósitos bancarios</t>
  </si>
  <si>
    <t>2.34.  Manejo de siniestros</t>
  </si>
  <si>
    <t>2.35. Opción de amparos</t>
  </si>
  <si>
    <t>- Cajas Menores:</t>
  </si>
  <si>
    <t>Sin aplicación de deducible</t>
  </si>
  <si>
    <t>- Por evento:</t>
  </si>
  <si>
    <t xml:space="preserve"> Póliza Responsabilidad Civil Extracontractual</t>
  </si>
  <si>
    <t>Valor  Asegurado</t>
  </si>
  <si>
    <t>1. República de Colombia:</t>
  </si>
  <si>
    <t>Se cubren los perjuicios patrimoniales y/o extrapatrimoniales que sufra la entidad con motivo de la responsabilidad civil en que incurra de acuerdo con la ley Colombiana, por lesiones o muerte a personas y/o destruccion de bienes, causados durante el giro normal de las actividades del asegurado</t>
  </si>
  <si>
    <t xml:space="preserve">Límite </t>
  </si>
  <si>
    <t>En Millones</t>
  </si>
  <si>
    <t>- Predios, labores y operaciones</t>
  </si>
  <si>
    <t>- Contratistas y/o subcontratistas independientes</t>
  </si>
  <si>
    <t>- Incendio y explosión</t>
  </si>
  <si>
    <t>- Responsabilidad Civil por inundación</t>
  </si>
  <si>
    <t>- Responsabilidad Civil Patronal</t>
  </si>
  <si>
    <t>- Restaurantes, cafeterías y uso de casinos</t>
  </si>
  <si>
    <t>- Vallas - Avisos - Letreros dentro y/o fuera de predios</t>
  </si>
  <si>
    <t>- Vehículos propios y no propios</t>
  </si>
  <si>
    <t>- Gastos médicos</t>
  </si>
  <si>
    <t>30'/50'</t>
  </si>
  <si>
    <t>- Parqueaderos</t>
  </si>
  <si>
    <t>- Uso de ascensores y escaleras automáticas</t>
  </si>
  <si>
    <t xml:space="preserve">- Bienes bajo cuidado, tenencia y control </t>
  </si>
  <si>
    <t>- Operaciones de cargue y descargue de vehículos y gruas</t>
  </si>
  <si>
    <t>- Actividades sociales y deportivas incluyendo la originada del uso de centros deportivos localizados dentro o fuera de sus predios</t>
  </si>
  <si>
    <t>- Responsabilidad Civil cruzada</t>
  </si>
  <si>
    <t>- Inclusión de Costos y Gastos de Defensa</t>
  </si>
  <si>
    <t>- Propietarios, arrendatarios y poseedores</t>
  </si>
  <si>
    <t>- Predios en arrendamiento</t>
  </si>
  <si>
    <t>- Propiedades adyacentes</t>
  </si>
  <si>
    <t>- Reparaciones y construcciones menores</t>
  </si>
  <si>
    <t>- Asistencia Jurídica en proceso civil, penal y administrativo</t>
  </si>
  <si>
    <t>- Viaje de funcionarios dentro del territorio nacional</t>
  </si>
  <si>
    <t>- Posesion, uso o mantenimiento de predios</t>
  </si>
  <si>
    <t>- Actividades propias del asegurado que realicen sus empleados temporales, ocasionales o transitorios.</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</si>
  <si>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</si>
  <si>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</si>
  <si>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</si>
  <si>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</si>
  <si>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 xml:space="preserve">Condiciones Particulares </t>
  </si>
  <si>
    <t>2.2. Nombramiento de ajustador</t>
  </si>
  <si>
    <t>2.15.  Arbitramento</t>
  </si>
  <si>
    <t>2.16.  Aviso de siniestro 30 días.</t>
  </si>
  <si>
    <t>2.17.  Conocimiento del riesgo</t>
  </si>
  <si>
    <t>2.26.  Uso de armas de fuego y errores de puntería</t>
  </si>
  <si>
    <t>2.27. Uso de cafeterías, restaurantes, casinos y bares.  Avisos y vallas</t>
  </si>
  <si>
    <t>2.28.  Actividades sociales y deportivas</t>
  </si>
  <si>
    <t>2.29.  Amparo automático para predios y nuevas operaciones</t>
  </si>
  <si>
    <t>2.30. Cobertura para vehículos propios y no propios</t>
  </si>
  <si>
    <t>2.31.  Transporte de materias primas y materiales azaroso</t>
  </si>
  <si>
    <t>2.33.  Extensión del sitio o sitios en donde se asegura el riesgo</t>
  </si>
  <si>
    <t>2.39. Cobertura para elevadores y/o equipos de perforación de posos de agua</t>
  </si>
  <si>
    <t>2.83.  Gastos de defensa, cauciones y costas procesales.</t>
  </si>
  <si>
    <t>2.90. Contratistas y subcontratistas</t>
  </si>
  <si>
    <t>Nota importante</t>
  </si>
  <si>
    <t>Aclaración cobertura de Responsabilidad civil</t>
  </si>
  <si>
    <t>Extracontractual</t>
  </si>
  <si>
    <t>Nota 1:</t>
  </si>
  <si>
    <t>Bajo la cobertura de Parqueaderos se amparan igualmente los daños y hurto de los vehículos</t>
  </si>
  <si>
    <t>Nota 2:</t>
  </si>
  <si>
    <t xml:space="preserve">10% valor pérdida mínimo 1,5 smmlv </t>
  </si>
  <si>
    <t>- Demás evento</t>
  </si>
  <si>
    <t xml:space="preserve">10% valor pérdida mínimo 1 smmlv </t>
  </si>
  <si>
    <t>- Gastos médicos:</t>
  </si>
  <si>
    <t xml:space="preserve"> Sin aplicación de deducible</t>
  </si>
  <si>
    <t>- Responsabilidad Civil Extracontractual:</t>
  </si>
  <si>
    <t>- Pérdida total daños</t>
  </si>
  <si>
    <t>- Pérdida parcial daños</t>
  </si>
  <si>
    <t>- Pérdida total y parcial Hurto y Hurto calificado</t>
  </si>
  <si>
    <t>- Terremoto, temblor y/o erupción volcánica</t>
  </si>
  <si>
    <t>- Amparo patrimonial</t>
  </si>
  <si>
    <t>- Asistencia jurídica en proceso penal (máxima opción)</t>
  </si>
  <si>
    <t>- Asistencia jurídica en proceso civil (máxima opción)</t>
  </si>
  <si>
    <t>- Asistencia en viajes para todos los vehículos</t>
  </si>
  <si>
    <t>- 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</si>
  <si>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2.39 Primera opción de compra del vehículo recuperado y salvamento</t>
  </si>
  <si>
    <t>2.86. Extensión de Responsabilidad Civil</t>
  </si>
  <si>
    <t>2.100 Modificaciones en beneficio del asegurado</t>
  </si>
  <si>
    <t>- Daño entre vehiculos propios</t>
  </si>
  <si>
    <t>- Para efectos del amparo patrimonial, se entiende como conductor cualquier empleado al servicio del asegurado</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</si>
  <si>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</si>
  <si>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2"/>
        <rFont val="Arial"/>
        <family val="2"/>
      </rPr>
      <t>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</si>
  <si>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Programa de Seguros</t>
  </si>
  <si>
    <t>EMPRESA MUNICIPAL PARA LA SALUD  "E M S A"</t>
  </si>
  <si>
    <t>Resumen de Primas e Iva</t>
  </si>
  <si>
    <t>R A M O</t>
  </si>
  <si>
    <t>PRORROGA</t>
  </si>
  <si>
    <t xml:space="preserve">PRORROGA </t>
  </si>
  <si>
    <t>TOTALES</t>
  </si>
  <si>
    <t>PUNTOS</t>
  </si>
  <si>
    <t>Pérdida Fiscal y/o detrimento patrimonial</t>
  </si>
  <si>
    <t>Demás eventos</t>
  </si>
  <si>
    <t xml:space="preserve">   Sin deducible</t>
  </si>
  <si>
    <t>Prima Con IVA</t>
  </si>
  <si>
    <t xml:space="preserve">  PUNTOS</t>
  </si>
  <si>
    <t xml:space="preserve">PÓLIZA RESPONSABILIDAD CIVIL </t>
  </si>
  <si>
    <t>SERVIDORES PÚBLICOS</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</si>
  <si>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</si>
  <si>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Opción 1:</t>
  </si>
  <si>
    <t>NOTA: Dada la naturaleza jurídica de la empresa, es absolutamente necesario que este seguro incluya cobertura para juicios de responsabilidad fiscal, de lo contrario, la propuesta no será considerada.</t>
  </si>
  <si>
    <t>Obligatorio</t>
  </si>
  <si>
    <t xml:space="preserve">      Sublímites</t>
  </si>
  <si>
    <t>Costos judiciales y gastos de defensa:</t>
  </si>
  <si>
    <t>Investigaciones preliminares</t>
  </si>
  <si>
    <r>
      <t>Opción 1.</t>
    </r>
    <r>
      <rPr>
        <sz val="10"/>
        <color indexed="8"/>
        <rFont val="Arial"/>
        <family val="2"/>
      </rPr>
      <t xml:space="preserve"> $50.000.000 por persona/evento y $100.000.000 por vigencia</t>
    </r>
  </si>
  <si>
    <t>Procesos Verbales</t>
  </si>
  <si>
    <r>
      <t>Opción 1.</t>
    </r>
    <r>
      <rPr>
        <sz val="10"/>
        <color indexed="8"/>
        <rFont val="Arial"/>
        <family val="2"/>
      </rPr>
      <t xml:space="preserve"> $20.000.000 por persona/evento</t>
    </r>
  </si>
  <si>
    <t>AMPAROS</t>
  </si>
  <si>
    <t>2. Libre escogencia de abogado para la defensa</t>
  </si>
  <si>
    <t>4. Gastos de defensa en procesos penales y Administrativos</t>
  </si>
  <si>
    <t>6.Amparo de Culpa Grave</t>
  </si>
  <si>
    <t>7. Reclamaciones de tipo laboral entre asegurados</t>
  </si>
  <si>
    <t>8. Definición de asegurados</t>
  </si>
  <si>
    <t>9. Cobertura para juicios de Responsabilidad Fiscal</t>
  </si>
  <si>
    <t>10. Fecha de retroactividad 01 de octubre de 2007</t>
  </si>
  <si>
    <t>11. Condiciones técnicas y económicas de los reaseguradores.</t>
  </si>
  <si>
    <t>12. Revocación o no renovación de la póliza con aviso de 90 días.</t>
  </si>
  <si>
    <t>13. Manejo de siniestros.</t>
  </si>
  <si>
    <t>13.1. Cláusula de no control de reclamos.</t>
  </si>
  <si>
    <t>13.2. Formulario de solicitud</t>
  </si>
  <si>
    <t>14. Cauciones Judiciales</t>
  </si>
  <si>
    <t>15. Periodo Informativo</t>
  </si>
  <si>
    <t>16. Divisibilidad de las exclusiones</t>
  </si>
  <si>
    <t>17. Exclusión de dolo</t>
  </si>
  <si>
    <t>18. Modificación en beneficio del asegurado</t>
  </si>
  <si>
    <t>19. Nombramiento de ajustador</t>
  </si>
  <si>
    <t>21. Arbitramento</t>
  </si>
  <si>
    <t>22. Errores e inexactitudes</t>
  </si>
  <si>
    <t>23.  Aviso de siniestro 30 días.</t>
  </si>
  <si>
    <t>27. La póliza se extiende a cubrir los Directores y administradores pasados, presentes y futuros.</t>
  </si>
  <si>
    <t>Puntos</t>
  </si>
  <si>
    <t>obligatorio</t>
  </si>
  <si>
    <t>1.  Condiciones técnicas y económicas de los reaseguradores</t>
  </si>
  <si>
    <t>2.  Nombramiento de ajustador</t>
  </si>
  <si>
    <t>3. Bienes bajo cuidado, tenencia y control</t>
  </si>
  <si>
    <t>4.  Designación de bienes</t>
  </si>
  <si>
    <t>5.  No concurrencia de deducibles</t>
  </si>
  <si>
    <t>6.  Labores y Materiales</t>
  </si>
  <si>
    <t>7.  Cobertura de Conjuntos</t>
  </si>
  <si>
    <t>9.  Cobertura automática para nuevos bienes</t>
  </si>
  <si>
    <t>10. Traslado Temporal de Maquinaria y equipo (60 días)</t>
  </si>
  <si>
    <t>11. Cobertura de equipos móviles y portátiles dentro y fuera de predios</t>
  </si>
  <si>
    <t>13. Salvamentos</t>
  </si>
  <si>
    <t>14. Autorizaciones</t>
  </si>
  <si>
    <t>15. Arbitramento</t>
  </si>
  <si>
    <t>16. Aviso de pérdida 30 días</t>
  </si>
  <si>
    <t>17. Conocimiento del riesgo</t>
  </si>
  <si>
    <t>18. Definición de Bienes</t>
  </si>
  <si>
    <t>19. Pago de indemnizaciones</t>
  </si>
  <si>
    <t>20. Automaticidad de amparo</t>
  </si>
  <si>
    <t>21. Indemnizaciones a valor de reposición.</t>
  </si>
  <si>
    <t>22. Acuerdo para ajuste en caso de siniestro</t>
  </si>
  <si>
    <t>23. Extensión de cobertura</t>
  </si>
  <si>
    <t>24. Suspensión de energía eléctrica</t>
  </si>
  <si>
    <t>25. Cobertura por daños del equipo de climatización</t>
  </si>
  <si>
    <t>26. Definición de equipos de cómputo</t>
  </si>
  <si>
    <t>27. Daños por vehículos propios  y no propios</t>
  </si>
  <si>
    <t>28. Cláusula de demérito por uso</t>
  </si>
  <si>
    <t>29. Reparaciones provisionales</t>
  </si>
  <si>
    <t>30 Anexo de anegación, avalancha y deslizamiento</t>
  </si>
  <si>
    <t>31. Hurto Calificado en Predios</t>
  </si>
  <si>
    <t>32. Actos de autoridad</t>
  </si>
  <si>
    <t>33.  Cláusula de 72 horas</t>
  </si>
  <si>
    <t>34. Pago de anticipos</t>
  </si>
  <si>
    <t>35. El valor asegurado corresponde a valor de reposición o reemplazo</t>
  </si>
  <si>
    <t>36. Amparo automático para equipos de reemplazo</t>
  </si>
  <si>
    <t>37. Los amparos adicionales con limites no tendrán aplicación de deducible</t>
  </si>
  <si>
    <t>38. Valor de reposición para equipos descontinuados.</t>
  </si>
  <si>
    <t>39. Experticio técnico</t>
  </si>
  <si>
    <t>41. En pérdidas totales no habra aplicación de mejoramiento tecnológico</t>
  </si>
  <si>
    <t xml:space="preserve">Total poliza todo riesgo daños materiales </t>
  </si>
  <si>
    <t>obligatoria</t>
  </si>
  <si>
    <t>50'/50'</t>
  </si>
  <si>
    <t>Calificación</t>
  </si>
  <si>
    <t>OBLIGATORIA</t>
  </si>
  <si>
    <t>,</t>
  </si>
  <si>
    <t>OBLIGATORIO</t>
  </si>
  <si>
    <t>Queda entendido que la presente póliza ampara la responsabilidad civil derivada de los perjuicios patrimoniales y/o extrapatrimoniales, así como el Lucro cesante en el desarrollo de las actividades propias del asegurado,ocasionados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</si>
  <si>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Los usuarios y visitantes a las diferentes instalaciones del asegurado serán considerados como terceros</t>
  </si>
  <si>
    <r>
      <t>Opción 1.</t>
    </r>
    <r>
      <rPr>
        <sz val="10"/>
        <color indexed="8"/>
        <rFont val="Arial"/>
        <family val="2"/>
      </rPr>
      <t xml:space="preserve"> $70.000.000 por persona/evento y $300.000.000 por vigencia</t>
    </r>
  </si>
  <si>
    <t>25'/50'</t>
  </si>
  <si>
    <t xml:space="preserve"> 'Contaminación Subita y Accidental</t>
  </si>
  <si>
    <t>10´</t>
  </si>
  <si>
    <t>doble</t>
  </si>
  <si>
    <t>- Participacion del asegurado en ferias, exposiciones nacionales y fuera de Colombia  y eventos relacionados con su objeto social. Excluyendo USA, Canada, Puerto Rico y Australia</t>
  </si>
  <si>
    <t>2.59.  Amparo automático para nuevos cargos con aviso 30 días</t>
  </si>
  <si>
    <t>´- Gastos de transporte por pérdida total daños $20.000 diario por 60 días, por vehículo</t>
  </si>
  <si>
    <t>´´- Gastos de transporte por pérdida total hurto $20.000 diario por 60 días, por vehículo</t>
  </si>
  <si>
    <t>2.37  Amparo automático para accesorios 30 días hasta 5.000.000</t>
  </si>
  <si>
    <t>50'/100'</t>
  </si>
  <si>
    <t>R.C. del asegurado como consecuencia de los actos causados por vigilantes, personal de seguridad y escoltas,  incluyendo el uso de armas de fuego, incluyendo errores de puntería, en exceso de las polizas de ley de la empresa de seguridad</t>
  </si>
  <si>
    <t>50'</t>
  </si>
  <si>
    <t>30'</t>
  </si>
  <si>
    <t>3'/6'</t>
  </si>
  <si>
    <t>3'6'</t>
  </si>
  <si>
    <t>2'/4'</t>
  </si>
  <si>
    <t xml:space="preserve">Pérdidas por personas no identificadas </t>
  </si>
  <si>
    <t xml:space="preserve">Pérdidas causadas por empleados de firmas especializadas y/o temporales y/o ausorsing, adonorem </t>
  </si>
  <si>
    <t>2.8.  Restablecimiento automático del valor asegurado por pago de siniestro por una vez con pago de prima</t>
  </si>
  <si>
    <t>8.  Restablecimiento automático del valor asegurado por pago de siniestro excluyendo AMIT</t>
  </si>
  <si>
    <t>2.52. No aplicación de la cláusula de seguro insuficiente o infraseguro siempre y cuendo la diferencia no sea mayor 15 %</t>
  </si>
  <si>
    <t>50,000,000 evento/vigencia</t>
  </si>
  <si>
    <t>100,000,000</t>
  </si>
  <si>
    <t>2.62  Gastos por adecuación al último código de sismoresistencia 10% del vr. Asegurado</t>
  </si>
  <si>
    <t xml:space="preserve">AUTOMÓVILES </t>
  </si>
  <si>
    <t xml:space="preserve">2.87. b. Sustitución provisional del vehículo: únicamente para perdidas parciales del vehículo, máximo 10 días durante la vigencia, opera únicamente para vehículos livianos excluyendo blindados </t>
  </si>
  <si>
    <t>10'</t>
  </si>
  <si>
    <t>30.000.000 evento/vigencia</t>
  </si>
  <si>
    <t>20.000.000 evento/50.000.000 vigencia</t>
  </si>
  <si>
    <t>Equipo Electrico y Electronico</t>
  </si>
  <si>
    <t xml:space="preserve">Equipos Moviles para eventos Periodicos </t>
  </si>
  <si>
    <t>- Cobertura para equipos moviles y portatiles, cobertura dentro y fuera de predios</t>
  </si>
  <si>
    <t>SUBTOTAL AMPAROS</t>
  </si>
  <si>
    <t>SUBTOTAL COBERTURAS ADICIONALES</t>
  </si>
  <si>
    <t>SUBTOTAL DEDUCIBLES</t>
  </si>
  <si>
    <t>SUBTOTAL PRIMA</t>
  </si>
  <si>
    <t>APOYO A LA INDUSTRIA NACIONAL</t>
  </si>
  <si>
    <t>Subtotal Amparos</t>
  </si>
  <si>
    <t>Subtotal Condiciones particulares</t>
  </si>
  <si>
    <t>Total RCE</t>
  </si>
  <si>
    <t>Total Poliza Manejo Global</t>
  </si>
  <si>
    <t>Subtotal deducibles</t>
  </si>
  <si>
    <t>2.31  Amparo automático para nuevos vehículos 30 días hasta 40.000.000</t>
  </si>
  <si>
    <t>Nota aclaratoria: Teniendo en cuenta que la póliza no contempla la aplicación de deducible, se neutralizará el puntaje asignando los 200 puntos a todos los proponentes</t>
  </si>
  <si>
    <t xml:space="preserve">  $500'000.000 / 500'000.000 / 1.000'000.000 Cobertura minima exigida)</t>
  </si>
  <si>
    <t>40.Cobertura por desprendimiento de tierra o rocas en hechos subitos e imprevistos</t>
  </si>
  <si>
    <t>41.. Cobertura por hundimiento o corrimiento del terreno en hechos subitos e imprevistos</t>
  </si>
  <si>
    <t>12. Revocación o no renovación 90 días, excepto AMIT 10 dias</t>
  </si>
  <si>
    <r>
      <t>SISTEMA DE COBERTURA:</t>
    </r>
    <r>
      <rPr>
        <sz val="11"/>
        <color indexed="8"/>
        <rFont val="Calibri"/>
        <family val="2"/>
      </rPr>
      <t xml:space="preserve"> El sistema bajo el cual opera la presente póliza es por reclamaciones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t>
    </r>
  </si>
  <si>
    <t xml:space="preserve">Definición de Evento: </t>
  </si>
  <si>
    <t xml:space="preserve">CRONOGRAMA  PROGRAMA DE SEGUROS EMSA </t>
  </si>
  <si>
    <t>PUBLICACION EN EL SECOP</t>
  </si>
  <si>
    <t xml:space="preserve">FECHA </t>
  </si>
  <si>
    <t>AUDIENCIA INFORMATIVA</t>
  </si>
  <si>
    <t xml:space="preserve">PRESENTACION DE OBSERVACIONES </t>
  </si>
  <si>
    <t xml:space="preserve">RESPUESTA DE OBSERVACIONES </t>
  </si>
  <si>
    <t xml:space="preserve">PRESENTACION DE PROPUESTAS </t>
  </si>
  <si>
    <t xml:space="preserve">EVALUACION DE LAS OFERTAS </t>
  </si>
  <si>
    <t xml:space="preserve">25/26/27 ENERO </t>
  </si>
  <si>
    <t xml:space="preserve">ENVIO INFORMACION EVALUACIONES </t>
  </si>
  <si>
    <t xml:space="preserve">OBSERVACIONES A LA EVALUACION </t>
  </si>
  <si>
    <t xml:space="preserve">RESPUESTA OBSERVACIONES EVALUACION </t>
  </si>
  <si>
    <t xml:space="preserve">ADJUDICACION </t>
  </si>
  <si>
    <t xml:space="preserve"> Nuevas subordinadas</t>
  </si>
  <si>
    <t xml:space="preserve"> Pérdida fiscal y/o detrimento patrimonial</t>
  </si>
  <si>
    <t xml:space="preserve"> Investigaciones preliminares</t>
  </si>
  <si>
    <t xml:space="preserve"> Reclamos contra cónyuges, los herederos o representantes por fallecimiento o por insolvencia</t>
  </si>
  <si>
    <t xml:space="preserve"> Responsabilidad de la Empresa (Obtendrá la máxima calificación quien otorgue las mejores   condiciones en éste ítem, los demás en forma proporcional)</t>
  </si>
  <si>
    <t xml:space="preserve"> Cobertura para Directores y Administradores</t>
  </si>
  <si>
    <t xml:space="preserve"> Costos Judiciales y Gastos de defensa</t>
  </si>
  <si>
    <t xml:space="preserve"> Cauciones Judiciales</t>
  </si>
  <si>
    <t xml:space="preserve"> Reclamos en materia laboral</t>
  </si>
  <si>
    <t xml:space="preserve"> Se amparan las reclamaciones provenientes directa o indirectamente de la contraloría general o de cualquier otra entidad y organismo de control del estado y/o de carácter público</t>
  </si>
  <si>
    <t xml:space="preserve"> La póliza funciona bajo el sistema de aseguramiento base de reclamación Claims Made.</t>
  </si>
  <si>
    <t xml:space="preserve"> Gastos y Costos por Honorarios Profesionales</t>
  </si>
  <si>
    <t xml:space="preserve"> 1% valor asegurado o asegurable mínimo 1 smmlv</t>
  </si>
  <si>
    <t>10% valor pérdida mínimo 1 smmlv</t>
  </si>
  <si>
    <t>Vigencia:  Desde el 14 de Febrero  de 2022 a las 00:00 Horas  Hasta el 13 de Febrero  de 2023 a las 24:00 Horas</t>
  </si>
  <si>
    <t xml:space="preserve">obligatorio </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</si>
  <si>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</si>
  <si>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Código:  06421079</t>
  </si>
  <si>
    <t>Servicio Oficial Placa FWY-318</t>
  </si>
  <si>
    <t>Camioneta Nissan Frontier MT 2500 CC 4x2 Mod. 2021</t>
  </si>
  <si>
    <t xml:space="preserve">Moto Electrica Avanti 3.0 Mod.2022 </t>
  </si>
  <si>
    <t xml:space="preserve">Otorga </t>
  </si>
  <si>
    <t>No Otorga</t>
  </si>
  <si>
    <t xml:space="preserve">  </t>
  </si>
  <si>
    <t>No otorga</t>
  </si>
  <si>
    <t>No otroga</t>
  </si>
  <si>
    <t>RCE</t>
  </si>
  <si>
    <t>RCSP</t>
  </si>
  <si>
    <t>Todo Riesgo Daños Materiales Combinados</t>
  </si>
  <si>
    <t>MANEJO</t>
  </si>
  <si>
    <t>AUTOMOVILES AUTO</t>
  </si>
  <si>
    <t>AUTOMOVILES MOTO</t>
  </si>
  <si>
    <t xml:space="preserve">Indice variable 7% </t>
  </si>
  <si>
    <t>VR. ASEGURADO 2022</t>
  </si>
  <si>
    <t>VR. ASEGURADO 2023</t>
  </si>
  <si>
    <t>TASA</t>
  </si>
  <si>
    <t>150'/150'</t>
  </si>
  <si>
    <t>75'/150'</t>
  </si>
  <si>
    <t>30´</t>
  </si>
  <si>
    <t>Activos Fijos ubicados en la  Calle 51 C Carrera 15 B piso 3 la Asuncion - Manizales</t>
  </si>
  <si>
    <t>Vigencia:  Desde el 14 de Junio  de 2023 a las 00:00 Horas  Hasta el 14 de Febrero  de 2024 a las 24:00 Horas</t>
  </si>
  <si>
    <t>Vigencia:  Desde el 14 de junio de 2023 a las 00:00 Horas  Hasta el 14 de Febrero  de 2024 a las 24:00 Horas</t>
  </si>
  <si>
    <t>Vigencia:  Desde el 14 de junio  de 2023 a las 00:00 Horas  Hasta el 14 de Febrero  de 2024 a las 24:00 Horas</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</si>
</sst>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_(&quot;$ &quot;* #,##0.00_);_(&quot;$ &quot;* \(#,##0.00\);_(&quot;$ &quot;* \-??_);_(@_)"/>
    <numFmt numFmtId="193" formatCode="#,##0_ ;[Red]\-#,##0\ "/>
    <numFmt numFmtId="194" formatCode="&quot;$ &quot;#,##0"/>
    <numFmt numFmtId="195" formatCode="_ * #,##0.00_ ;_ * \-#,##0.00_ ;_ * \-??_ ;_ @_ "/>
    <numFmt numFmtId="196" formatCode="_-* #,##0\ _P_t_s_-;\-* #,##0\ _P_t_s_-;_-* \-??\ _P_t_s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
    <numFmt numFmtId="202" formatCode="_(* #,##0.0_);_(* \(#,##0.0\);_(* &quot;-&quot;??_);_(@_)"/>
    <numFmt numFmtId="203" formatCode="_(* #,##0_);_(* \(#,##0\);_(* &quot;-&quot;??_);_(@_)"/>
    <numFmt numFmtId="204" formatCode="[$-240A]dddd\,\ d\ &quot;de&quot;\ mmmm\ &quot;de&quot;\ yyyy"/>
    <numFmt numFmtId="205" formatCode="[$-240A]h:mm:ss\ AM/PM"/>
    <numFmt numFmtId="206" formatCode="&quot;$&quot;#,##0"/>
    <numFmt numFmtId="207" formatCode="_-[$$-240A]\ * #,##0.00_-;\-[$$-240A]\ * #,##0.00_-;_-[$$-240A]\ * &quot;-&quot;??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_ ;[Red]\-#,##0.0\ "/>
    <numFmt numFmtId="213" formatCode="0.0%"/>
    <numFmt numFmtId="214" formatCode="0.000%"/>
    <numFmt numFmtId="215" formatCode="0.0000%"/>
    <numFmt numFmtId="216" formatCode="0.00000%"/>
    <numFmt numFmtId="217" formatCode="_(&quot;$&quot;\ * #,##0.0_);_(&quot;$&quot;\ * \(#,##0.0\);_(&quot;$&quot;\ * &quot;-&quot;??_);_(@_)"/>
    <numFmt numFmtId="218" formatCode="_(&quot;$&quot;\ * #,##0_);_(&quot;$&quot;\ * \(#,##0\);_(&quot;$&quot;\ * &quot;-&quot;??_);_(@_)"/>
  </numFmts>
  <fonts count="59">
    <font>
      <sz val="10"/>
      <name val="Arial"/>
      <family val="2"/>
    </font>
    <font>
      <sz val="11"/>
      <color indexed="8"/>
      <name val="Calibri"/>
      <family val="2"/>
    </font>
    <font>
      <sz val="10"/>
      <color indexed="10"/>
      <name val="Arial"/>
      <family val="2"/>
    </font>
    <font>
      <b/>
      <sz val="20"/>
      <color indexed="18"/>
      <name val="Arial"/>
      <family val="2"/>
    </font>
    <font>
      <b/>
      <sz val="12"/>
      <color indexed="18"/>
      <name val="Arial"/>
      <family val="2"/>
    </font>
    <font>
      <b/>
      <sz val="14"/>
      <name val="Arial"/>
      <family val="2"/>
    </font>
    <font>
      <b/>
      <sz val="12"/>
      <name val="Arial"/>
      <family val="2"/>
    </font>
    <font>
      <sz val="12"/>
      <name val="Arial"/>
      <family val="2"/>
    </font>
    <font>
      <sz val="12"/>
      <color indexed="10"/>
      <name val="Arial"/>
      <family val="2"/>
    </font>
    <font>
      <b/>
      <u val="single"/>
      <sz val="12"/>
      <name val="Arial"/>
      <family val="2"/>
    </font>
    <font>
      <sz val="14"/>
      <name val="Arial"/>
      <family val="2"/>
    </font>
    <font>
      <b/>
      <sz val="12"/>
      <name val="Times New Roman"/>
      <family val="1"/>
    </font>
    <font>
      <b/>
      <sz val="16"/>
      <color indexed="18"/>
      <name val="Arial"/>
      <family val="2"/>
    </font>
    <font>
      <b/>
      <sz val="10"/>
      <color indexed="18"/>
      <name val="Arial"/>
      <family val="2"/>
    </font>
    <font>
      <b/>
      <sz val="14"/>
      <color indexed="18"/>
      <name val="Arial"/>
      <family val="2"/>
    </font>
    <font>
      <sz val="16"/>
      <color indexed="18"/>
      <name val="Arial"/>
      <family val="2"/>
    </font>
    <font>
      <b/>
      <sz val="9"/>
      <name val="Arial"/>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1"/>
      <color rgb="FF000000"/>
      <name val="Calibri"/>
      <family val="2"/>
    </font>
    <font>
      <b/>
      <u val="single"/>
      <sz val="10"/>
      <color rgb="FF000000"/>
      <name val="Arial"/>
      <family val="2"/>
    </font>
    <font>
      <b/>
      <sz val="11"/>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DBDB"/>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indexed="31"/>
        <bgColor indexed="64"/>
      </patternFill>
    </fill>
    <fill>
      <patternFill patternType="solid">
        <fgColor theme="0"/>
        <bgColor indexed="64"/>
      </patternFill>
    </fill>
    <fill>
      <patternFill patternType="solid">
        <fgColor theme="0" tint="-0.24997000396251678"/>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double">
        <color indexed="8"/>
      </left>
      <right>
        <color indexed="63"/>
      </right>
      <top style="double">
        <color indexed="8"/>
      </top>
      <bottom style="double">
        <color indexed="8"/>
      </bottom>
    </border>
    <border>
      <left>
        <color indexed="63"/>
      </left>
      <right style="thin"/>
      <top style="thin"/>
      <bottom style="thin"/>
    </border>
    <border>
      <left style="thin"/>
      <right style="medium"/>
      <top style="medium"/>
      <bottom style="medium"/>
    </border>
    <border>
      <left style="medium">
        <color rgb="FF000000"/>
      </left>
      <right style="medium">
        <color rgb="FF000000"/>
      </right>
      <top>
        <color indexed="63"/>
      </top>
      <bottom style="medium">
        <color rgb="FF000000"/>
      </bottom>
    </border>
    <border>
      <left>
        <color indexed="63"/>
      </left>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style="double">
        <color indexed="8"/>
      </top>
      <bottom>
        <color indexed="63"/>
      </bottom>
    </border>
    <border>
      <left style="thin"/>
      <right style="thin"/>
      <top style="medium"/>
      <bottom style="medium"/>
    </border>
    <border>
      <left style="medium">
        <color rgb="FF000000"/>
      </left>
      <right style="medium">
        <color rgb="FF000000"/>
      </right>
      <top style="medium">
        <color rgb="FF000000"/>
      </top>
      <bottom style="medium">
        <color rgb="FF000000"/>
      </bottom>
    </border>
    <border>
      <left>
        <color indexed="63"/>
      </left>
      <right style="thin"/>
      <top style="medium">
        <color rgb="FF000000"/>
      </top>
      <bottom style="medium">
        <color rgb="FF000000"/>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color indexed="63"/>
      </right>
      <top>
        <color indexed="63"/>
      </top>
      <bottom style="medium">
        <color rgb="FF000000"/>
      </bottom>
    </border>
    <border>
      <left style="thin"/>
      <right style="thin"/>
      <top style="medium"/>
      <bottom>
        <color indexed="63"/>
      </bottom>
    </border>
    <border>
      <left style="thin"/>
      <right style="thin"/>
      <top style="thin"/>
      <bottom style="medium">
        <color rgb="FF000000"/>
      </bottom>
    </border>
    <border>
      <left style="thin"/>
      <right>
        <color indexed="63"/>
      </right>
      <top>
        <color indexed="63"/>
      </top>
      <bottom style="medium">
        <color rgb="FF000000"/>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color rgb="FF000000"/>
      </top>
      <bottom>
        <color indexed="63"/>
      </bottom>
    </border>
    <border>
      <left>
        <color indexed="63"/>
      </left>
      <right style="medium">
        <color rgb="FF000000"/>
      </right>
      <top style="medium">
        <color rgb="FF000000"/>
      </top>
      <bottom style="medium">
        <color rgb="FF000000"/>
      </bottom>
    </border>
    <border>
      <left style="double">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double">
        <color indexed="8"/>
      </top>
      <bottom>
        <color indexed="63"/>
      </bottom>
    </border>
    <border>
      <left style="thin"/>
      <right>
        <color indexed="63"/>
      </right>
      <top>
        <color indexed="63"/>
      </top>
      <bottom style="double">
        <color indexed="8"/>
      </bottom>
    </border>
    <border>
      <left style="thin"/>
      <right style="thin">
        <color indexed="8"/>
      </right>
      <top>
        <color indexed="63"/>
      </top>
      <bottom>
        <color indexed="63"/>
      </bottom>
    </border>
    <border>
      <left style="thin"/>
      <right style="medium">
        <color rgb="FF000000"/>
      </right>
      <top style="medium">
        <color rgb="FF000000"/>
      </top>
      <bottom>
        <color indexed="63"/>
      </bottom>
    </border>
    <border>
      <left>
        <color indexed="63"/>
      </left>
      <right style="thin"/>
      <top style="medium">
        <color rgb="FF000000"/>
      </top>
      <bottom>
        <color indexed="63"/>
      </bottom>
    </border>
    <border>
      <left style="thin"/>
      <right style="medium">
        <color rgb="FF000000"/>
      </right>
      <top>
        <color indexed="63"/>
      </top>
      <bottom>
        <color indexed="63"/>
      </bottom>
    </border>
    <border>
      <left style="thin"/>
      <right style="medium">
        <color rgb="FF000000"/>
      </right>
      <top style="medium"/>
      <bottom>
        <color indexed="63"/>
      </bottom>
    </border>
    <border>
      <left style="thin"/>
      <right style="medium">
        <color rgb="FF000000"/>
      </right>
      <top>
        <color indexed="63"/>
      </top>
      <bottom style="medium"/>
    </border>
    <border>
      <left style="medium"/>
      <right style="thin"/>
      <top style="medium"/>
      <bottom>
        <color indexed="63"/>
      </bottom>
    </border>
    <border>
      <left style="thin"/>
      <right>
        <color indexed="63"/>
      </right>
      <top style="medium">
        <color rgb="FF000000"/>
      </top>
      <bottom>
        <color indexed="63"/>
      </bottom>
    </border>
    <border>
      <left style="thin"/>
      <right>
        <color indexed="63"/>
      </right>
      <top style="medium">
        <color rgb="FF000000"/>
      </top>
      <bottom style="medium">
        <color rgb="FF000000"/>
      </bottom>
    </border>
    <border>
      <left style="thin"/>
      <right style="thin"/>
      <top style="medium">
        <color rgb="FF000000"/>
      </top>
      <bottom style="medium">
        <color rgb="FF000000"/>
      </botto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color indexed="63"/>
      </left>
      <right style="thin"/>
      <top>
        <color indexed="63"/>
      </top>
      <bottom style="medium">
        <color rgb="FF000000"/>
      </bottom>
    </border>
    <border>
      <left style="thin"/>
      <right style="medium">
        <color rgb="FF000000"/>
      </right>
      <top>
        <color indexed="63"/>
      </top>
      <bottom style="medium">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91" fontId="0" fillId="0" borderId="0" applyFill="0" applyBorder="0" applyAlignment="0" applyProtection="0"/>
    <xf numFmtId="189"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90" fontId="0" fillId="0" borderId="0" applyFill="0" applyBorder="0" applyAlignment="0" applyProtection="0"/>
    <xf numFmtId="188" fontId="0" fillId="0" borderId="0" applyFill="0" applyBorder="0" applyAlignment="0" applyProtection="0"/>
    <xf numFmtId="192" fontId="0" fillId="0" borderId="0" applyFill="0" applyBorder="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64">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0" fillId="0" borderId="0" xfId="0" applyFont="1" applyBorder="1" applyAlignment="1">
      <alignment wrapText="1"/>
    </xf>
    <xf numFmtId="3" fontId="7" fillId="0" borderId="10" xfId="0" applyNumberFormat="1" applyFont="1" applyBorder="1" applyAlignment="1">
      <alignment/>
    </xf>
    <xf numFmtId="193" fontId="7" fillId="0" borderId="10" xfId="0" applyNumberFormat="1" applyFont="1" applyBorder="1" applyAlignment="1">
      <alignment/>
    </xf>
    <xf numFmtId="194" fontId="7" fillId="0" borderId="11" xfId="0" applyNumberFormat="1" applyFont="1" applyBorder="1" applyAlignment="1">
      <alignment/>
    </xf>
    <xf numFmtId="0" fontId="2" fillId="0" borderId="0" xfId="0" applyFont="1" applyFill="1" applyBorder="1" applyAlignment="1">
      <alignment wrapText="1"/>
    </xf>
    <xf numFmtId="3" fontId="8" fillId="0" borderId="10" xfId="0" applyNumberFormat="1" applyFont="1" applyBorder="1" applyAlignment="1">
      <alignment wrapText="1"/>
    </xf>
    <xf numFmtId="3" fontId="7" fillId="0" borderId="10" xfId="0" applyNumberFormat="1" applyFont="1" applyBorder="1" applyAlignment="1">
      <alignment wrapText="1"/>
    </xf>
    <xf numFmtId="0" fontId="7" fillId="0" borderId="12" xfId="0" applyFont="1" applyBorder="1" applyAlignment="1">
      <alignment horizontal="left" wrapText="1"/>
    </xf>
    <xf numFmtId="3" fontId="6" fillId="0" borderId="13" xfId="0" applyNumberFormat="1" applyFont="1" applyFill="1" applyBorder="1" applyAlignment="1">
      <alignment horizontal="right" wrapText="1"/>
    </xf>
    <xf numFmtId="3" fontId="7" fillId="0" borderId="12" xfId="0" applyNumberFormat="1" applyFont="1" applyBorder="1" applyAlignment="1">
      <alignment wrapText="1"/>
    </xf>
    <xf numFmtId="0" fontId="7" fillId="0" borderId="14" xfId="0" applyFont="1" applyBorder="1" applyAlignment="1">
      <alignment horizontal="right" wrapText="1"/>
    </xf>
    <xf numFmtId="3" fontId="7" fillId="0" borderId="12" xfId="0" applyNumberFormat="1" applyFont="1" applyFill="1" applyBorder="1" applyAlignment="1">
      <alignment wrapText="1"/>
    </xf>
    <xf numFmtId="0" fontId="6" fillId="0" borderId="0" xfId="0" applyFont="1" applyFill="1" applyBorder="1" applyAlignment="1">
      <alignment wrapText="1"/>
    </xf>
    <xf numFmtId="0" fontId="7" fillId="0" borderId="12" xfId="0" applyFont="1" applyBorder="1" applyAlignment="1">
      <alignment horizontal="right" wrapText="1"/>
    </xf>
    <xf numFmtId="0" fontId="6" fillId="0" borderId="12" xfId="0" applyFont="1" applyBorder="1" applyAlignment="1">
      <alignment horizontal="right" wrapText="1"/>
    </xf>
    <xf numFmtId="3" fontId="7" fillId="0" borderId="12" xfId="0" applyNumberFormat="1" applyFont="1" applyBorder="1" applyAlignment="1">
      <alignment horizontal="left" wrapText="1"/>
    </xf>
    <xf numFmtId="0" fontId="7" fillId="0" borderId="13" xfId="0" applyFont="1" applyBorder="1" applyAlignment="1">
      <alignment wrapText="1"/>
    </xf>
    <xf numFmtId="0" fontId="7" fillId="0" borderId="12" xfId="0" applyFont="1" applyFill="1" applyBorder="1" applyAlignment="1">
      <alignment wrapText="1"/>
    </xf>
    <xf numFmtId="0" fontId="7" fillId="0" borderId="12" xfId="0" applyFont="1" applyBorder="1" applyAlignment="1">
      <alignment wrapText="1"/>
    </xf>
    <xf numFmtId="3" fontId="7" fillId="0" borderId="13" xfId="0" applyNumberFormat="1" applyFont="1" applyBorder="1" applyAlignment="1">
      <alignment wrapText="1"/>
    </xf>
    <xf numFmtId="0" fontId="7" fillId="0" borderId="12" xfId="0" applyFont="1" applyBorder="1" applyAlignment="1">
      <alignment horizontal="justify" vertical="center" wrapText="1"/>
    </xf>
    <xf numFmtId="0" fontId="9"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9" fillId="0" borderId="12" xfId="0" applyFont="1" applyFill="1" applyBorder="1" applyAlignment="1">
      <alignment horizontal="justify" vertical="center" wrapText="1"/>
    </xf>
    <xf numFmtId="195" fontId="10" fillId="0" borderId="0" xfId="49" applyNumberFormat="1" applyFont="1" applyFill="1" applyBorder="1" applyAlignment="1" applyProtection="1">
      <alignment/>
      <protection/>
    </xf>
    <xf numFmtId="195" fontId="14" fillId="0" borderId="0" xfId="49" applyNumberFormat="1" applyFont="1" applyFill="1" applyBorder="1" applyAlignment="1" applyProtection="1">
      <alignment/>
      <protection/>
    </xf>
    <xf numFmtId="0" fontId="13" fillId="0" borderId="0" xfId="0" applyFont="1" applyAlignment="1">
      <alignment/>
    </xf>
    <xf numFmtId="0" fontId="16" fillId="0" borderId="0" xfId="0" applyFont="1" applyAlignment="1">
      <alignment/>
    </xf>
    <xf numFmtId="0" fontId="7" fillId="0" borderId="15" xfId="0" applyFont="1" applyBorder="1" applyAlignment="1">
      <alignment horizontal="left" wrapText="1"/>
    </xf>
    <xf numFmtId="0" fontId="7" fillId="0" borderId="15" xfId="0" applyFont="1" applyBorder="1" applyAlignment="1">
      <alignment horizontal="right" wrapText="1"/>
    </xf>
    <xf numFmtId="3" fontId="7" fillId="0" borderId="16" xfId="0" applyNumberFormat="1" applyFont="1" applyBorder="1" applyAlignment="1">
      <alignment wrapText="1"/>
    </xf>
    <xf numFmtId="3" fontId="7" fillId="0" borderId="15" xfId="0" applyNumberFormat="1" applyFont="1" applyBorder="1" applyAlignment="1">
      <alignment wrapText="1"/>
    </xf>
    <xf numFmtId="0" fontId="7" fillId="0" borderId="0" xfId="0" applyFont="1" applyBorder="1" applyAlignment="1">
      <alignment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5" fillId="0" borderId="19" xfId="0" applyFont="1" applyBorder="1" applyAlignment="1">
      <alignment horizontal="center" vertical="center" wrapText="1"/>
    </xf>
    <xf numFmtId="0" fontId="54" fillId="33" borderId="17" xfId="0" applyFont="1" applyFill="1" applyBorder="1" applyAlignment="1">
      <alignment vertical="center" wrapText="1"/>
    </xf>
    <xf numFmtId="0" fontId="54" fillId="33"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3" fontId="5" fillId="34" borderId="22" xfId="0" applyNumberFormat="1" applyFont="1" applyFill="1" applyBorder="1" applyAlignment="1">
      <alignment horizontal="center" wrapText="1"/>
    </xf>
    <xf numFmtId="0" fontId="7" fillId="0" borderId="16" xfId="0" applyFont="1" applyBorder="1" applyAlignment="1">
      <alignment horizontal="center" wrapText="1"/>
    </xf>
    <xf numFmtId="0" fontId="7" fillId="0" borderId="23" xfId="0" applyFont="1" applyBorder="1" applyAlignment="1">
      <alignment horizontal="center" wrapText="1"/>
    </xf>
    <xf numFmtId="0" fontId="7" fillId="0" borderId="15" xfId="0" applyFont="1" applyBorder="1" applyAlignment="1">
      <alignment horizontal="center" wrapText="1"/>
    </xf>
    <xf numFmtId="0" fontId="6" fillId="35" borderId="14" xfId="0" applyFont="1" applyFill="1" applyBorder="1" applyAlignment="1">
      <alignment horizontal="center" wrapText="1"/>
    </xf>
    <xf numFmtId="0" fontId="6" fillId="35" borderId="15" xfId="0" applyFont="1" applyFill="1" applyBorder="1" applyAlignment="1">
      <alignment horizontal="center" wrapText="1"/>
    </xf>
    <xf numFmtId="0" fontId="7" fillId="0" borderId="23" xfId="0" applyFont="1" applyBorder="1" applyAlignment="1">
      <alignment horizontal="right" wrapText="1"/>
    </xf>
    <xf numFmtId="0" fontId="7" fillId="35" borderId="16" xfId="0" applyFont="1" applyFill="1" applyBorder="1" applyAlignment="1">
      <alignment horizontal="right" wrapText="1"/>
    </xf>
    <xf numFmtId="3" fontId="7" fillId="0" borderId="23" xfId="0" applyNumberFormat="1" applyFont="1" applyBorder="1" applyAlignment="1">
      <alignment/>
    </xf>
    <xf numFmtId="0" fontId="7" fillId="0" borderId="24" xfId="0" applyFont="1" applyBorder="1" applyAlignment="1">
      <alignment horizontal="right" wrapText="1"/>
    </xf>
    <xf numFmtId="0" fontId="7" fillId="0" borderId="25" xfId="0" applyFont="1" applyBorder="1" applyAlignment="1">
      <alignment horizontal="right" wrapText="1"/>
    </xf>
    <xf numFmtId="0" fontId="7" fillId="0" borderId="25" xfId="0" applyFont="1" applyFill="1" applyBorder="1" applyAlignment="1">
      <alignment horizontal="right" wrapText="1"/>
    </xf>
    <xf numFmtId="0" fontId="6" fillId="35" borderId="26" xfId="0" applyFont="1" applyFill="1" applyBorder="1" applyAlignment="1">
      <alignment horizontal="right" wrapText="1"/>
    </xf>
    <xf numFmtId="3" fontId="9" fillId="0" borderId="15" xfId="0" applyNumberFormat="1" applyFont="1" applyBorder="1" applyAlignment="1">
      <alignment/>
    </xf>
    <xf numFmtId="3" fontId="7" fillId="0" borderId="15" xfId="0" applyNumberFormat="1" applyFont="1" applyFill="1" applyBorder="1" applyAlignment="1">
      <alignment wrapText="1"/>
    </xf>
    <xf numFmtId="3" fontId="7" fillId="35" borderId="15" xfId="0" applyNumberFormat="1" applyFont="1" applyFill="1" applyBorder="1" applyAlignment="1">
      <alignment horizontal="left" wrapText="1"/>
    </xf>
    <xf numFmtId="3" fontId="7" fillId="0" borderId="15" xfId="0" applyNumberFormat="1" applyFont="1" applyBorder="1" applyAlignment="1">
      <alignment/>
    </xf>
    <xf numFmtId="3" fontId="7" fillId="0" borderId="15" xfId="0" applyNumberFormat="1" applyFont="1" applyFill="1" applyBorder="1" applyAlignment="1">
      <alignment/>
    </xf>
    <xf numFmtId="3" fontId="7" fillId="0" borderId="23" xfId="0" applyNumberFormat="1" applyFont="1" applyFill="1" applyBorder="1" applyAlignment="1">
      <alignment wrapText="1"/>
    </xf>
    <xf numFmtId="3" fontId="7" fillId="0" borderId="10" xfId="0" applyNumberFormat="1" applyFont="1" applyBorder="1" applyAlignment="1">
      <alignment horizontal="center" wrapText="1"/>
    </xf>
    <xf numFmtId="0" fontId="6" fillId="36" borderId="22" xfId="0" applyFont="1" applyFill="1" applyBorder="1" applyAlignment="1">
      <alignment horizontal="center" wrapText="1"/>
    </xf>
    <xf numFmtId="0" fontId="7" fillId="0" borderId="16" xfId="0" applyFont="1" applyBorder="1" applyAlignment="1">
      <alignment wrapText="1"/>
    </xf>
    <xf numFmtId="0" fontId="7" fillId="0" borderId="15" xfId="0" applyFont="1" applyBorder="1" applyAlignment="1">
      <alignment wrapText="1"/>
    </xf>
    <xf numFmtId="0" fontId="7" fillId="0" borderId="23" xfId="0" applyFont="1" applyBorder="1" applyAlignment="1">
      <alignment wrapText="1"/>
    </xf>
    <xf numFmtId="0" fontId="7" fillId="0" borderId="15" xfId="0" applyFont="1" applyFill="1" applyBorder="1" applyAlignment="1">
      <alignment wrapText="1"/>
    </xf>
    <xf numFmtId="0" fontId="7" fillId="36" borderId="22" xfId="0" applyFont="1" applyFill="1" applyBorder="1" applyAlignment="1">
      <alignment wrapText="1"/>
    </xf>
    <xf numFmtId="0" fontId="7" fillId="36" borderId="16" xfId="0" applyFont="1" applyFill="1" applyBorder="1" applyAlignment="1">
      <alignment wrapText="1"/>
    </xf>
    <xf numFmtId="3" fontId="6" fillId="37" borderId="22" xfId="0" applyNumberFormat="1" applyFont="1" applyFill="1" applyBorder="1" applyAlignment="1">
      <alignment wrapText="1"/>
    </xf>
    <xf numFmtId="3" fontId="6" fillId="38" borderId="22" xfId="0" applyNumberFormat="1" applyFont="1" applyFill="1" applyBorder="1" applyAlignment="1">
      <alignment horizontal="center" wrapText="1"/>
    </xf>
    <xf numFmtId="3" fontId="7" fillId="0" borderId="16" xfId="0" applyNumberFormat="1" applyFont="1" applyBorder="1" applyAlignment="1">
      <alignment horizontal="left" wrapText="1"/>
    </xf>
    <xf numFmtId="3" fontId="7" fillId="0" borderId="15" xfId="0" applyNumberFormat="1" applyFont="1" applyBorder="1" applyAlignment="1">
      <alignment horizontal="left" wrapText="1"/>
    </xf>
    <xf numFmtId="3" fontId="7" fillId="0" borderId="15" xfId="0" applyNumberFormat="1" applyFont="1" applyBorder="1" applyAlignment="1">
      <alignment horizontal="left"/>
    </xf>
    <xf numFmtId="3" fontId="7" fillId="0" borderId="27" xfId="0" applyNumberFormat="1" applyFont="1" applyBorder="1" applyAlignment="1">
      <alignment wrapText="1"/>
    </xf>
    <xf numFmtId="3" fontId="7" fillId="0" borderId="27" xfId="0" applyNumberFormat="1" applyFont="1" applyFill="1" applyBorder="1" applyAlignment="1">
      <alignment wrapText="1"/>
    </xf>
    <xf numFmtId="0" fontId="7" fillId="0" borderId="27" xfId="0" applyFont="1" applyFill="1" applyBorder="1" applyAlignment="1">
      <alignment wrapText="1"/>
    </xf>
    <xf numFmtId="0" fontId="7" fillId="0" borderId="27" xfId="0" applyFont="1" applyBorder="1" applyAlignment="1">
      <alignment wrapText="1"/>
    </xf>
    <xf numFmtId="3" fontId="7" fillId="0" borderId="28" xfId="0" applyNumberFormat="1" applyFont="1" applyBorder="1" applyAlignment="1">
      <alignment wrapText="1"/>
    </xf>
    <xf numFmtId="3" fontId="7" fillId="0" borderId="27" xfId="0" applyNumberFormat="1" applyFont="1" applyBorder="1" applyAlignment="1">
      <alignment horizontal="left" wrapText="1"/>
    </xf>
    <xf numFmtId="0" fontId="7" fillId="35" borderId="15" xfId="0" applyFont="1" applyFill="1" applyBorder="1" applyAlignment="1">
      <alignment horizontal="center" wrapText="1"/>
    </xf>
    <xf numFmtId="0" fontId="5" fillId="34" borderId="22" xfId="0" applyFont="1" applyFill="1" applyBorder="1" applyAlignment="1">
      <alignment horizontal="center" wrapText="1"/>
    </xf>
    <xf numFmtId="3" fontId="7" fillId="0" borderId="28" xfId="0" applyNumberFormat="1" applyFont="1" applyBorder="1" applyAlignment="1">
      <alignment horizontal="left" wrapText="1"/>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3" fontId="7" fillId="0" borderId="23" xfId="0" applyNumberFormat="1" applyFont="1" applyBorder="1" applyAlignment="1">
      <alignment horizontal="center" wrapText="1"/>
    </xf>
    <xf numFmtId="3" fontId="7" fillId="0" borderId="15" xfId="0" applyNumberFormat="1" applyFont="1" applyBorder="1" applyAlignment="1">
      <alignment horizontal="center" wrapText="1"/>
    </xf>
    <xf numFmtId="0" fontId="5" fillId="34" borderId="22" xfId="55" applyFont="1" applyFill="1" applyBorder="1" applyAlignment="1">
      <alignment horizontal="center"/>
      <protection/>
    </xf>
    <xf numFmtId="3" fontId="5" fillId="34" borderId="22" xfId="55" applyNumberFormat="1" applyFont="1" applyFill="1" applyBorder="1" applyAlignment="1">
      <alignment horizontal="center" wrapText="1"/>
      <protection/>
    </xf>
    <xf numFmtId="0" fontId="7" fillId="0" borderId="0" xfId="0" applyFont="1" applyAlignment="1">
      <alignment horizontal="center"/>
    </xf>
    <xf numFmtId="194" fontId="7" fillId="0" borderId="13" xfId="0" applyNumberFormat="1" applyFont="1" applyBorder="1" applyAlignment="1">
      <alignment wrapText="1"/>
    </xf>
    <xf numFmtId="3" fontId="7" fillId="0" borderId="13" xfId="0" applyNumberFormat="1" applyFont="1" applyBorder="1" applyAlignment="1">
      <alignment horizontal="right"/>
    </xf>
    <xf numFmtId="0" fontId="6" fillId="0" borderId="12" xfId="0" applyFont="1" applyBorder="1" applyAlignment="1">
      <alignment horizontal="left"/>
    </xf>
    <xf numFmtId="3" fontId="7" fillId="0" borderId="13" xfId="0" applyNumberFormat="1" applyFont="1" applyBorder="1" applyAlignment="1">
      <alignment/>
    </xf>
    <xf numFmtId="3" fontId="7" fillId="0" borderId="13" xfId="0" applyNumberFormat="1" applyFont="1" applyFill="1" applyBorder="1" applyAlignment="1">
      <alignment wrapText="1"/>
    </xf>
    <xf numFmtId="3" fontId="7" fillId="0" borderId="13" xfId="0" applyNumberFormat="1" applyFont="1" applyBorder="1" applyAlignment="1">
      <alignment horizontal="center" wrapText="1"/>
    </xf>
    <xf numFmtId="0" fontId="5" fillId="0" borderId="0" xfId="0" applyFont="1" applyFill="1" applyBorder="1" applyAlignment="1">
      <alignment horizontal="left" wrapText="1"/>
    </xf>
    <xf numFmtId="0" fontId="7" fillId="0" borderId="0" xfId="0" applyFont="1" applyFill="1" applyBorder="1" applyAlignment="1">
      <alignment wrapText="1"/>
    </xf>
    <xf numFmtId="0" fontId="0" fillId="39" borderId="15" xfId="0" applyFont="1" applyFill="1" applyBorder="1" applyAlignment="1">
      <alignment horizontal="center" vertical="center" wrapText="1"/>
    </xf>
    <xf numFmtId="3" fontId="6" fillId="37" borderId="29" xfId="0" applyNumberFormat="1" applyFont="1" applyFill="1" applyBorder="1" applyAlignment="1">
      <alignment horizontal="center" wrapText="1"/>
    </xf>
    <xf numFmtId="0" fontId="0" fillId="0" borderId="0" xfId="0" applyAlignment="1">
      <alignment horizontal="center"/>
    </xf>
    <xf numFmtId="3" fontId="7" fillId="0" borderId="23" xfId="0" applyNumberFormat="1" applyFont="1" applyBorder="1" applyAlignment="1">
      <alignment horizontal="left"/>
    </xf>
    <xf numFmtId="0" fontId="6" fillId="0" borderId="16" xfId="0" applyFont="1" applyBorder="1" applyAlignment="1">
      <alignment horizontal="left" wrapText="1"/>
    </xf>
    <xf numFmtId="3" fontId="7" fillId="0" borderId="16" xfId="0" applyNumberFormat="1" applyFont="1" applyBorder="1" applyAlignment="1">
      <alignment horizontal="center" wrapText="1"/>
    </xf>
    <xf numFmtId="194" fontId="7" fillId="0" borderId="15" xfId="0" applyNumberFormat="1" applyFont="1" applyBorder="1" applyAlignment="1">
      <alignment horizontal="center" wrapText="1"/>
    </xf>
    <xf numFmtId="0" fontId="6" fillId="36" borderId="15" xfId="0" applyFont="1" applyFill="1" applyBorder="1" applyAlignment="1">
      <alignment wrapText="1"/>
    </xf>
    <xf numFmtId="3" fontId="7" fillId="0" borderId="15" xfId="0" applyNumberFormat="1" applyFont="1" applyFill="1" applyBorder="1" applyAlignment="1">
      <alignment horizontal="left" wrapText="1"/>
    </xf>
    <xf numFmtId="3" fontId="7" fillId="0" borderId="23" xfId="0" applyNumberFormat="1" applyFont="1" applyBorder="1" applyAlignment="1">
      <alignment horizontal="left" wrapText="1"/>
    </xf>
    <xf numFmtId="3" fontId="8" fillId="0" borderId="24" xfId="0" applyNumberFormat="1" applyFont="1" applyBorder="1" applyAlignment="1">
      <alignment horizontal="center" wrapText="1"/>
    </xf>
    <xf numFmtId="3" fontId="7" fillId="0" borderId="25" xfId="0" applyNumberFormat="1" applyFont="1" applyBorder="1" applyAlignment="1">
      <alignment horizontal="center" wrapText="1"/>
    </xf>
    <xf numFmtId="0" fontId="7" fillId="0" borderId="25" xfId="0" applyFont="1" applyBorder="1" applyAlignment="1">
      <alignment horizontal="center" wrapText="1"/>
    </xf>
    <xf numFmtId="3" fontId="8" fillId="0" borderId="25" xfId="0" applyNumberFormat="1" applyFont="1" applyBorder="1" applyAlignment="1">
      <alignment horizontal="center" wrapText="1"/>
    </xf>
    <xf numFmtId="0" fontId="8" fillId="0" borderId="25" xfId="0" applyFont="1" applyBorder="1" applyAlignment="1">
      <alignment horizontal="center" wrapText="1"/>
    </xf>
    <xf numFmtId="0" fontId="7" fillId="0" borderId="24" xfId="0" applyFont="1" applyBorder="1" applyAlignment="1">
      <alignment horizontal="center" wrapText="1"/>
    </xf>
    <xf numFmtId="0" fontId="7" fillId="0" borderId="26" xfId="0" applyFont="1" applyBorder="1" applyAlignment="1">
      <alignment horizontal="center" wrapText="1"/>
    </xf>
    <xf numFmtId="3" fontId="6" fillId="37" borderId="30" xfId="0" applyNumberFormat="1" applyFont="1" applyFill="1" applyBorder="1" applyAlignment="1">
      <alignment horizontal="center" wrapText="1"/>
    </xf>
    <xf numFmtId="0" fontId="0" fillId="33" borderId="19" xfId="0" applyFill="1" applyBorder="1" applyAlignment="1">
      <alignment vertical="top" wrapText="1"/>
    </xf>
    <xf numFmtId="0" fontId="54" fillId="39" borderId="15" xfId="0" applyFont="1" applyFill="1" applyBorder="1" applyAlignment="1">
      <alignment horizontal="left" vertical="center" wrapText="1" indent="15"/>
    </xf>
    <xf numFmtId="0" fontId="54" fillId="39" borderId="15" xfId="0" applyFont="1" applyFill="1" applyBorder="1" applyAlignment="1">
      <alignment vertical="center" wrapText="1"/>
    </xf>
    <xf numFmtId="191" fontId="0" fillId="35" borderId="25" xfId="46" applyFill="1" applyBorder="1" applyAlignment="1">
      <alignment horizontal="right" wrapText="1"/>
    </xf>
    <xf numFmtId="3" fontId="7" fillId="0" borderId="15" xfId="0" applyNumberFormat="1" applyFont="1" applyBorder="1" applyAlignment="1" quotePrefix="1">
      <alignment horizontal="left" wrapText="1"/>
    </xf>
    <xf numFmtId="9" fontId="0" fillId="0" borderId="0" xfId="57" applyAlignment="1">
      <alignment/>
    </xf>
    <xf numFmtId="0" fontId="7" fillId="0" borderId="14" xfId="0" applyFont="1" applyBorder="1" applyAlignment="1">
      <alignment horizontal="center" wrapText="1"/>
    </xf>
    <xf numFmtId="3" fontId="7" fillId="0" borderId="23" xfId="0" applyNumberFormat="1" applyFont="1" applyBorder="1" applyAlignment="1">
      <alignment wrapText="1"/>
    </xf>
    <xf numFmtId="0" fontId="9"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9" fillId="0" borderId="15" xfId="0" applyFont="1" applyFill="1" applyBorder="1" applyAlignment="1">
      <alignment vertical="center" wrapText="1"/>
    </xf>
    <xf numFmtId="0" fontId="7" fillId="0" borderId="15" xfId="0" applyFont="1" applyFill="1" applyBorder="1" applyAlignment="1">
      <alignment vertical="center" wrapText="1"/>
    </xf>
    <xf numFmtId="0" fontId="0" fillId="0" borderId="31" xfId="0" applyFont="1" applyBorder="1" applyAlignment="1">
      <alignment horizontal="left" vertical="center" wrapText="1" indent="9"/>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9"/>
    </xf>
    <xf numFmtId="0" fontId="54" fillId="0" borderId="0" xfId="0" applyFont="1" applyBorder="1" applyAlignment="1">
      <alignment vertical="center" wrapText="1"/>
    </xf>
    <xf numFmtId="0" fontId="0" fillId="0" borderId="0" xfId="0" applyBorder="1" applyAlignment="1">
      <alignment vertical="top" wrapText="1"/>
    </xf>
    <xf numFmtId="0" fontId="0" fillId="0" borderId="32" xfId="0" applyBorder="1" applyAlignment="1">
      <alignment vertical="top" wrapText="1"/>
    </xf>
    <xf numFmtId="0" fontId="54"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3" xfId="0" applyFont="1" applyBorder="1" applyAlignment="1">
      <alignment vertical="center" wrapText="1"/>
    </xf>
    <xf numFmtId="0" fontId="7" fillId="0" borderId="25" xfId="0" applyFont="1" applyFill="1" applyBorder="1" applyAlignment="1">
      <alignment horizontal="center" wrapText="1"/>
    </xf>
    <xf numFmtId="3" fontId="7" fillId="0" borderId="25" xfId="0" applyNumberFormat="1" applyFont="1" applyFill="1" applyBorder="1" applyAlignment="1">
      <alignment horizontal="center" wrapText="1"/>
    </xf>
    <xf numFmtId="203" fontId="0" fillId="35" borderId="25" xfId="46" applyNumberFormat="1" applyFill="1" applyBorder="1" applyAlignment="1">
      <alignment horizontal="right" wrapText="1"/>
    </xf>
    <xf numFmtId="203" fontId="7" fillId="0" borderId="25" xfId="0" applyNumberFormat="1" applyFont="1" applyBorder="1" applyAlignment="1">
      <alignment horizontal="right" wrapText="1"/>
    </xf>
    <xf numFmtId="0" fontId="0" fillId="0" borderId="0" xfId="0" applyBorder="1" applyAlignment="1">
      <alignment horizontal="center" vertical="top" wrapText="1"/>
    </xf>
    <xf numFmtId="9" fontId="7" fillId="0" borderId="15" xfId="0" applyNumberFormat="1" applyFont="1" applyBorder="1" applyAlignment="1">
      <alignment horizontal="center" wrapText="1"/>
    </xf>
    <xf numFmtId="9" fontId="7" fillId="35" borderId="15" xfId="0" applyNumberFormat="1" applyFont="1" applyFill="1" applyBorder="1" applyAlignment="1">
      <alignment horizontal="center" wrapText="1"/>
    </xf>
    <xf numFmtId="0" fontId="5" fillId="40" borderId="34" xfId="0" applyFont="1" applyFill="1" applyBorder="1" applyAlignment="1">
      <alignment horizontal="center" wrapText="1"/>
    </xf>
    <xf numFmtId="0" fontId="6" fillId="36" borderId="22" xfId="0" applyFont="1" applyFill="1" applyBorder="1" applyAlignment="1">
      <alignment horizontal="center" wrapText="1"/>
    </xf>
    <xf numFmtId="0" fontId="7" fillId="0" borderId="23" xfId="0" applyFont="1" applyBorder="1" applyAlignment="1">
      <alignment horizontal="center" vertical="center" wrapText="1"/>
    </xf>
    <xf numFmtId="0" fontId="6" fillId="0" borderId="15" xfId="0" applyFont="1" applyFill="1" applyBorder="1" applyAlignment="1">
      <alignment horizontal="left"/>
    </xf>
    <xf numFmtId="0" fontId="7" fillId="0" borderId="15" xfId="0" applyFont="1" applyBorder="1" applyAlignment="1">
      <alignment/>
    </xf>
    <xf numFmtId="0" fontId="7" fillId="0" borderId="23" xfId="0" applyFont="1" applyBorder="1" applyAlignment="1">
      <alignment/>
    </xf>
    <xf numFmtId="193" fontId="7" fillId="0" borderId="15" xfId="0" applyNumberFormat="1" applyFont="1" applyBorder="1" applyAlignment="1">
      <alignment/>
    </xf>
    <xf numFmtId="193" fontId="7" fillId="0" borderId="23" xfId="0" applyNumberFormat="1" applyFont="1" applyBorder="1" applyAlignment="1">
      <alignment/>
    </xf>
    <xf numFmtId="0" fontId="7" fillId="0" borderId="16" xfId="0" applyFont="1" applyFill="1" applyBorder="1" applyAlignment="1">
      <alignment horizontal="left"/>
    </xf>
    <xf numFmtId="3" fontId="7" fillId="0" borderId="16" xfId="0" applyNumberFormat="1" applyFont="1" applyFill="1" applyBorder="1" applyAlignment="1">
      <alignment horizontal="right"/>
    </xf>
    <xf numFmtId="0" fontId="7" fillId="0" borderId="16" xfId="0" applyFont="1" applyFill="1" applyBorder="1" applyAlignment="1">
      <alignment horizontal="center"/>
    </xf>
    <xf numFmtId="3" fontId="7" fillId="0" borderId="15" xfId="0" applyNumberFormat="1" applyFont="1" applyFill="1" applyBorder="1" applyAlignment="1">
      <alignment horizontal="right"/>
    </xf>
    <xf numFmtId="0" fontId="7" fillId="0" borderId="15" xfId="0" applyFont="1" applyFill="1" applyBorder="1" applyAlignment="1">
      <alignment horizontal="center"/>
    </xf>
    <xf numFmtId="0" fontId="7" fillId="0" borderId="22" xfId="0" applyFont="1" applyFill="1" applyBorder="1" applyAlignment="1">
      <alignment horizontal="center" wrapText="1"/>
    </xf>
    <xf numFmtId="0" fontId="6" fillId="0" borderId="35" xfId="0" applyFont="1" applyFill="1" applyBorder="1" applyAlignment="1">
      <alignment horizontal="center" wrapText="1"/>
    </xf>
    <xf numFmtId="0" fontId="6" fillId="36" borderId="15" xfId="0" applyFont="1" applyFill="1" applyBorder="1" applyAlignment="1">
      <alignment horizontal="center" wrapText="1"/>
    </xf>
    <xf numFmtId="0" fontId="6" fillId="0" borderId="22" xfId="0" applyFont="1" applyFill="1" applyBorder="1" applyAlignment="1">
      <alignment horizontal="center" wrapText="1"/>
    </xf>
    <xf numFmtId="0" fontId="6" fillId="36" borderId="36" xfId="0" applyFont="1" applyFill="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54" fillId="0" borderId="37" xfId="0" applyFont="1" applyFill="1" applyBorder="1" applyAlignment="1">
      <alignment vertical="center" wrapText="1"/>
    </xf>
    <xf numFmtId="0" fontId="17" fillId="0" borderId="18" xfId="0" applyFont="1" applyFill="1" applyBorder="1" applyAlignment="1">
      <alignment vertical="center" wrapText="1"/>
    </xf>
    <xf numFmtId="0" fontId="54" fillId="0" borderId="18" xfId="0" applyFont="1" applyFill="1" applyBorder="1" applyAlignment="1">
      <alignment horizontal="center" vertical="center" wrapText="1"/>
    </xf>
    <xf numFmtId="0" fontId="56" fillId="0" borderId="0" xfId="0" applyFont="1" applyAlignment="1">
      <alignment horizontal="justify" vertical="center"/>
    </xf>
    <xf numFmtId="0" fontId="0" fillId="0" borderId="38" xfId="0" applyFont="1" applyBorder="1" applyAlignment="1">
      <alignment vertical="center" wrapText="1"/>
    </xf>
    <xf numFmtId="0" fontId="6" fillId="36" borderId="29" xfId="0" applyFont="1" applyFill="1" applyBorder="1" applyAlignment="1">
      <alignment horizontal="center" wrapText="1"/>
    </xf>
    <xf numFmtId="0" fontId="6" fillId="36" borderId="22" xfId="0" applyFont="1" applyFill="1" applyBorder="1" applyAlignment="1">
      <alignment horizontal="center" wrapText="1"/>
    </xf>
    <xf numFmtId="0" fontId="17" fillId="0" borderId="0" xfId="0" applyFont="1" applyAlignment="1">
      <alignment horizontal="center"/>
    </xf>
    <xf numFmtId="14" fontId="0" fillId="0" borderId="0" xfId="0" applyNumberFormat="1" applyAlignment="1">
      <alignment/>
    </xf>
    <xf numFmtId="0" fontId="0" fillId="0" borderId="20" xfId="0" applyFont="1" applyBorder="1" applyAlignment="1">
      <alignment horizontal="center" vertical="center" wrapText="1"/>
    </xf>
    <xf numFmtId="0" fontId="0" fillId="0" borderId="39" xfId="0" applyFont="1" applyBorder="1" applyAlignment="1">
      <alignment horizontal="center" vertical="center" wrapText="1"/>
    </xf>
    <xf numFmtId="0" fontId="7" fillId="0" borderId="40" xfId="0" applyFont="1" applyBorder="1" applyAlignment="1">
      <alignment wrapText="1"/>
    </xf>
    <xf numFmtId="0" fontId="7" fillId="0" borderId="40" xfId="0" applyFont="1" applyBorder="1" applyAlignment="1">
      <alignment horizontal="center" wrapText="1"/>
    </xf>
    <xf numFmtId="0" fontId="7" fillId="0" borderId="0" xfId="0" applyFont="1" applyBorder="1" applyAlignment="1">
      <alignment horizontal="center" wrapText="1"/>
    </xf>
    <xf numFmtId="0" fontId="6" fillId="36" borderId="41" xfId="0" applyFont="1" applyFill="1" applyBorder="1" applyAlignment="1">
      <alignment horizontal="center" wrapText="1"/>
    </xf>
    <xf numFmtId="0" fontId="0" fillId="0" borderId="0" xfId="0" applyBorder="1" applyAlignment="1">
      <alignment/>
    </xf>
    <xf numFmtId="0" fontId="0" fillId="0" borderId="42" xfId="0" applyBorder="1" applyAlignment="1">
      <alignment/>
    </xf>
    <xf numFmtId="0" fontId="0" fillId="0" borderId="15" xfId="0" applyBorder="1" applyAlignment="1">
      <alignment/>
    </xf>
    <xf numFmtId="0" fontId="0" fillId="0" borderId="25" xfId="0" applyBorder="1" applyAlignment="1">
      <alignment/>
    </xf>
    <xf numFmtId="0" fontId="0" fillId="0" borderId="23" xfId="0" applyBorder="1" applyAlignment="1">
      <alignment/>
    </xf>
    <xf numFmtId="0" fontId="0" fillId="39" borderId="43"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7" fillId="0" borderId="48" xfId="0" applyFont="1" applyBorder="1" applyAlignment="1">
      <alignment horizontal="center" wrapText="1"/>
    </xf>
    <xf numFmtId="0" fontId="7" fillId="0" borderId="27" xfId="0" applyFont="1" applyBorder="1" applyAlignment="1">
      <alignment horizontal="center" wrapText="1"/>
    </xf>
    <xf numFmtId="0" fontId="6" fillId="36" borderId="48" xfId="0" applyFont="1" applyFill="1" applyBorder="1" applyAlignment="1">
      <alignment horizontal="center" wrapText="1"/>
    </xf>
    <xf numFmtId="0" fontId="6" fillId="36" borderId="49" xfId="0" applyFont="1" applyFill="1" applyBorder="1" applyAlignment="1">
      <alignment horizontal="center" wrapText="1"/>
    </xf>
    <xf numFmtId="0" fontId="54" fillId="0" borderId="50" xfId="0" applyFont="1" applyFill="1" applyBorder="1" applyAlignment="1">
      <alignment horizontal="center" vertical="center" wrapText="1"/>
    </xf>
    <xf numFmtId="0" fontId="6" fillId="36" borderId="51" xfId="0" applyFont="1" applyFill="1" applyBorder="1" applyAlignment="1">
      <alignment horizontal="center" wrapText="1"/>
    </xf>
    <xf numFmtId="0" fontId="6" fillId="36" borderId="43" xfId="0" applyFont="1" applyFill="1" applyBorder="1" applyAlignment="1">
      <alignment horizontal="center" wrapText="1"/>
    </xf>
    <xf numFmtId="0" fontId="54" fillId="0" borderId="52" xfId="0" applyFont="1" applyFill="1" applyBorder="1" applyAlignment="1">
      <alignment horizontal="center" vertical="center" wrapText="1"/>
    </xf>
    <xf numFmtId="0" fontId="0" fillId="0" borderId="16" xfId="0" applyBorder="1" applyAlignment="1">
      <alignment/>
    </xf>
    <xf numFmtId="0" fontId="0" fillId="0" borderId="51" xfId="0" applyBorder="1" applyAlignment="1">
      <alignment/>
    </xf>
    <xf numFmtId="0" fontId="54" fillId="0" borderId="53" xfId="0" applyFont="1" applyFill="1" applyBorder="1" applyAlignment="1">
      <alignment horizontal="center" vertical="center" wrapText="1"/>
    </xf>
    <xf numFmtId="0" fontId="7" fillId="0" borderId="22" xfId="0" applyFont="1" applyBorder="1" applyAlignment="1">
      <alignment/>
    </xf>
    <xf numFmtId="207" fontId="7" fillId="35" borderId="22" xfId="0" applyNumberFormat="1" applyFont="1" applyFill="1" applyBorder="1" applyAlignment="1">
      <alignment/>
    </xf>
    <xf numFmtId="0" fontId="7" fillId="35" borderId="22" xfId="0" applyFont="1" applyFill="1" applyBorder="1" applyAlignment="1">
      <alignment/>
    </xf>
    <xf numFmtId="0" fontId="5" fillId="41" borderId="22" xfId="0" applyFont="1" applyFill="1" applyBorder="1" applyAlignment="1">
      <alignment wrapText="1"/>
    </xf>
    <xf numFmtId="211" fontId="5" fillId="41" borderId="22" xfId="0" applyNumberFormat="1" applyFont="1" applyFill="1" applyBorder="1" applyAlignment="1">
      <alignment wrapText="1"/>
    </xf>
    <xf numFmtId="0" fontId="5" fillId="41" borderId="54" xfId="0" applyFont="1" applyFill="1" applyBorder="1" applyAlignment="1">
      <alignment horizontal="center"/>
    </xf>
    <xf numFmtId="0" fontId="5" fillId="41" borderId="22" xfId="0" applyFont="1" applyFill="1" applyBorder="1" applyAlignment="1">
      <alignment horizontal="center"/>
    </xf>
    <xf numFmtId="195" fontId="10" fillId="41" borderId="22" xfId="49" applyNumberFormat="1" applyFont="1" applyFill="1" applyBorder="1" applyAlignment="1" applyProtection="1">
      <alignment horizontal="center"/>
      <protection/>
    </xf>
    <xf numFmtId="207" fontId="0" fillId="0" borderId="0" xfId="0" applyNumberFormat="1" applyAlignment="1">
      <alignment/>
    </xf>
    <xf numFmtId="212" fontId="7" fillId="0" borderId="15" xfId="0" applyNumberFormat="1" applyFont="1" applyBorder="1" applyAlignment="1">
      <alignment horizontal="center" wrapText="1"/>
    </xf>
    <xf numFmtId="0" fontId="5" fillId="41" borderId="22" xfId="0" applyFont="1" applyFill="1" applyBorder="1" applyAlignment="1">
      <alignment horizontal="center" wrapText="1"/>
    </xf>
    <xf numFmtId="211" fontId="7" fillId="35" borderId="22" xfId="0" applyNumberFormat="1" applyFont="1" applyFill="1" applyBorder="1" applyAlignment="1">
      <alignment/>
    </xf>
    <xf numFmtId="10" fontId="7" fillId="35" borderId="22" xfId="57" applyNumberFormat="1" applyFont="1" applyFill="1" applyBorder="1" applyAlignment="1">
      <alignment horizontal="center"/>
    </xf>
    <xf numFmtId="211" fontId="0" fillId="0" borderId="22" xfId="50" applyNumberFormat="1" applyFill="1" applyBorder="1" applyAlignment="1" applyProtection="1">
      <alignment vertical="center"/>
      <protection/>
    </xf>
    <xf numFmtId="211" fontId="0" fillId="0" borderId="22" xfId="50" applyNumberFormat="1" applyFill="1" applyBorder="1" applyAlignment="1" applyProtection="1">
      <alignment/>
      <protection/>
    </xf>
    <xf numFmtId="218" fontId="0" fillId="0" borderId="22" xfId="50" applyNumberFormat="1" applyBorder="1" applyAlignment="1">
      <alignment horizontal="center"/>
    </xf>
    <xf numFmtId="0" fontId="6" fillId="36" borderId="22" xfId="0" applyFont="1" applyFill="1" applyBorder="1" applyAlignment="1">
      <alignment horizontal="center" wrapText="1"/>
    </xf>
    <xf numFmtId="0" fontId="55" fillId="42" borderId="39"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2" xfId="0" applyFont="1" applyFill="1" applyBorder="1" applyAlignment="1">
      <alignment horizontal="center" wrapText="1"/>
    </xf>
    <xf numFmtId="0" fontId="6" fillId="38" borderId="29" xfId="0" applyFont="1" applyFill="1" applyBorder="1" applyAlignment="1">
      <alignment horizontal="left"/>
    </xf>
    <xf numFmtId="0" fontId="6" fillId="38" borderId="35" xfId="0" applyFont="1" applyFill="1" applyBorder="1" applyAlignment="1">
      <alignment horizontal="left"/>
    </xf>
    <xf numFmtId="0" fontId="6" fillId="36" borderId="29" xfId="0" applyFont="1" applyFill="1" applyBorder="1" applyAlignment="1">
      <alignment horizontal="center" wrapText="1"/>
    </xf>
    <xf numFmtId="0" fontId="6" fillId="36" borderId="35" xfId="0" applyFont="1" applyFill="1" applyBorder="1" applyAlignment="1">
      <alignment horizontal="center" wrapText="1"/>
    </xf>
    <xf numFmtId="0" fontId="7" fillId="0" borderId="29" xfId="0" applyFont="1" applyFill="1" applyBorder="1" applyAlignment="1">
      <alignment horizontal="left" wrapText="1"/>
    </xf>
    <xf numFmtId="0" fontId="7" fillId="0" borderId="35" xfId="0" applyFont="1" applyFill="1" applyBorder="1" applyAlignment="1">
      <alignment horizontal="left" wrapText="1"/>
    </xf>
    <xf numFmtId="0" fontId="6" fillId="38" borderId="29" xfId="0" applyFont="1" applyFill="1" applyBorder="1" applyAlignment="1">
      <alignment horizontal="center" wrapText="1"/>
    </xf>
    <xf numFmtId="0" fontId="6" fillId="38" borderId="41" xfId="0" applyFont="1" applyFill="1" applyBorder="1" applyAlignment="1">
      <alignment horizontal="center" wrapText="1"/>
    </xf>
    <xf numFmtId="0" fontId="6" fillId="37" borderId="29" xfId="0" applyFont="1" applyFill="1" applyBorder="1" applyAlignment="1">
      <alignment horizontal="left" wrapText="1"/>
    </xf>
    <xf numFmtId="0" fontId="6" fillId="37" borderId="41" xfId="0" applyFont="1" applyFill="1" applyBorder="1" applyAlignment="1">
      <alignment horizontal="left" wrapText="1"/>
    </xf>
    <xf numFmtId="0" fontId="6" fillId="0" borderId="29" xfId="0" applyFont="1" applyFill="1" applyBorder="1" applyAlignment="1">
      <alignment horizontal="center" wrapText="1"/>
    </xf>
    <xf numFmtId="0" fontId="6" fillId="0" borderId="41" xfId="0" applyFont="1" applyFill="1" applyBorder="1" applyAlignment="1">
      <alignment horizontal="center" wrapText="1"/>
    </xf>
    <xf numFmtId="0" fontId="9" fillId="38" borderId="29" xfId="0" applyFont="1" applyFill="1" applyBorder="1" applyAlignment="1">
      <alignment horizontal="left" wrapText="1"/>
    </xf>
    <xf numFmtId="0" fontId="9" fillId="38" borderId="41" xfId="0" applyFont="1" applyFill="1" applyBorder="1" applyAlignment="1">
      <alignment horizontal="left"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6" fillId="37" borderId="55" xfId="0" applyFont="1" applyFill="1" applyBorder="1" applyAlignment="1">
      <alignment horizontal="left" wrapText="1"/>
    </xf>
    <xf numFmtId="0" fontId="6" fillId="37" borderId="56" xfId="0" applyFont="1" applyFill="1" applyBorder="1" applyAlignment="1">
      <alignment horizontal="left" wrapText="1"/>
    </xf>
    <xf numFmtId="0" fontId="6" fillId="38" borderId="41" xfId="0" applyFont="1" applyFill="1" applyBorder="1" applyAlignment="1">
      <alignment horizontal="left"/>
    </xf>
    <xf numFmtId="0" fontId="6" fillId="43" borderId="29" xfId="0" applyFont="1" applyFill="1" applyBorder="1" applyAlignment="1">
      <alignment horizontal="center" wrapText="1"/>
    </xf>
    <xf numFmtId="0" fontId="6" fillId="43" borderId="35" xfId="0" applyFont="1" applyFill="1" applyBorder="1" applyAlignment="1">
      <alignment horizontal="center" wrapText="1"/>
    </xf>
    <xf numFmtId="3" fontId="6" fillId="37" borderId="29" xfId="0" applyNumberFormat="1" applyFont="1" applyFill="1" applyBorder="1" applyAlignment="1">
      <alignment horizontal="center"/>
    </xf>
    <xf numFmtId="3" fontId="6" fillId="37" borderId="41" xfId="0" applyNumberFormat="1" applyFont="1" applyFill="1" applyBorder="1" applyAlignment="1">
      <alignment horizontal="center"/>
    </xf>
    <xf numFmtId="0" fontId="6" fillId="36" borderId="16"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35" xfId="0" applyFont="1" applyFill="1" applyBorder="1" applyAlignment="1">
      <alignment horizontal="center" vertical="center" wrapText="1"/>
    </xf>
    <xf numFmtId="0" fontId="6" fillId="37" borderId="41" xfId="0" applyFont="1" applyFill="1" applyBorder="1" applyAlignment="1">
      <alignment horizontal="center" vertical="center" wrapText="1"/>
    </xf>
    <xf numFmtId="0" fontId="7" fillId="0" borderId="15" xfId="0" applyFont="1" applyBorder="1" applyAlignment="1">
      <alignment horizontal="center" wrapText="1"/>
    </xf>
    <xf numFmtId="0" fontId="6" fillId="38" borderId="35" xfId="0" applyFont="1" applyFill="1" applyBorder="1" applyAlignment="1">
      <alignment horizontal="center" wrapText="1"/>
    </xf>
    <xf numFmtId="0" fontId="6" fillId="0" borderId="22" xfId="0" applyFont="1" applyFill="1" applyBorder="1" applyAlignment="1">
      <alignment horizont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188" fontId="7" fillId="0" borderId="57" xfId="51" applyFont="1" applyBorder="1" applyAlignment="1">
      <alignment horizontal="center" vertical="center" wrapText="1"/>
    </xf>
    <xf numFmtId="188" fontId="7" fillId="0" borderId="58" xfId="51" applyFont="1" applyBorder="1" applyAlignment="1">
      <alignment horizontal="center" vertical="center" wrapText="1"/>
    </xf>
    <xf numFmtId="188" fontId="7" fillId="0" borderId="59" xfId="51" applyFont="1" applyBorder="1" applyAlignment="1">
      <alignment horizontal="center" vertical="center" wrapText="1"/>
    </xf>
    <xf numFmtId="0" fontId="6" fillId="37" borderId="29" xfId="0" applyFont="1" applyFill="1" applyBorder="1" applyAlignment="1">
      <alignment horizontal="center" wrapText="1"/>
    </xf>
    <xf numFmtId="0" fontId="6" fillId="37" borderId="41" xfId="0" applyFont="1" applyFill="1" applyBorder="1" applyAlignment="1">
      <alignment horizontal="center" wrapText="1"/>
    </xf>
    <xf numFmtId="0" fontId="6" fillId="37" borderId="35" xfId="0" applyFont="1" applyFill="1" applyBorder="1" applyAlignment="1">
      <alignment horizontal="center" wrapText="1"/>
    </xf>
    <xf numFmtId="0" fontId="54" fillId="33" borderId="18" xfId="0" applyFont="1" applyFill="1" applyBorder="1" applyAlignment="1">
      <alignment horizontal="left" vertical="center" wrapText="1" indent="15"/>
    </xf>
    <xf numFmtId="0" fontId="6" fillId="43" borderId="60" xfId="0" applyFont="1" applyFill="1" applyBorder="1" applyAlignment="1">
      <alignment horizontal="center" wrapText="1"/>
    </xf>
    <xf numFmtId="0" fontId="54" fillId="33" borderId="38" xfId="0" applyFont="1" applyFill="1" applyBorder="1" applyAlignment="1">
      <alignment horizontal="center" vertical="center" wrapText="1"/>
    </xf>
    <xf numFmtId="0" fontId="54" fillId="33" borderId="61" xfId="0" applyFont="1" applyFill="1" applyBorder="1" applyAlignment="1">
      <alignment horizontal="center" vertical="center" wrapText="1"/>
    </xf>
    <xf numFmtId="203" fontId="0" fillId="0" borderId="62" xfId="46" applyNumberFormat="1" applyBorder="1" applyAlignment="1">
      <alignment horizontal="center" vertical="center" wrapText="1"/>
    </xf>
    <xf numFmtId="203" fontId="0" fillId="0" borderId="63" xfId="46" applyNumberForma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57" fillId="0" borderId="17" xfId="0" applyFont="1" applyBorder="1" applyAlignment="1">
      <alignment vertical="center" wrapText="1"/>
    </xf>
    <xf numFmtId="0" fontId="54" fillId="0" borderId="19" xfId="0" applyFont="1" applyBorder="1" applyAlignment="1">
      <alignment vertical="center" wrapText="1"/>
    </xf>
    <xf numFmtId="0" fontId="57" fillId="0" borderId="19" xfId="0" applyFont="1" applyBorder="1" applyAlignment="1">
      <alignment vertical="center" wrapText="1"/>
    </xf>
    <xf numFmtId="0" fontId="58" fillId="0" borderId="66" xfId="0" applyFont="1" applyBorder="1" applyAlignment="1">
      <alignment horizontal="left" vertical="center" wrapText="1"/>
    </xf>
    <xf numFmtId="0" fontId="55" fillId="0" borderId="31" xfId="0" applyFont="1" applyBorder="1" applyAlignment="1">
      <alignment horizontal="justify" vertical="center" wrapText="1"/>
    </xf>
    <xf numFmtId="0" fontId="55" fillId="0" borderId="50" xfId="0" applyFont="1" applyBorder="1" applyAlignment="1">
      <alignment horizontal="justify" vertical="center" wrapText="1"/>
    </xf>
    <xf numFmtId="0" fontId="54" fillId="33" borderId="67" xfId="0" applyFont="1" applyFill="1" applyBorder="1" applyAlignment="1">
      <alignment vertical="center" wrapText="1"/>
    </xf>
    <xf numFmtId="0" fontId="56" fillId="0" borderId="61" xfId="0" applyFont="1" applyBorder="1" applyAlignment="1">
      <alignment horizontal="left" vertical="center" wrapText="1"/>
    </xf>
    <xf numFmtId="0" fontId="55" fillId="42" borderId="21" xfId="0" applyFont="1" applyFill="1" applyBorder="1" applyAlignment="1">
      <alignment horizontal="center" vertical="center" wrapText="1"/>
    </xf>
    <xf numFmtId="0" fontId="55" fillId="42" borderId="39" xfId="0" applyFont="1" applyFill="1" applyBorder="1" applyAlignment="1">
      <alignment horizontal="center" vertical="center" wrapText="1"/>
    </xf>
    <xf numFmtId="3" fontId="6" fillId="37" borderId="22" xfId="0" applyNumberFormat="1" applyFont="1" applyFill="1" applyBorder="1" applyAlignment="1">
      <alignment horizontal="center" wrapText="1"/>
    </xf>
    <xf numFmtId="0" fontId="6" fillId="0" borderId="68"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6" fillId="0" borderId="71" xfId="0" applyFont="1" applyBorder="1" applyAlignment="1">
      <alignment horizontal="justify" vertical="center" wrapText="1"/>
    </xf>
    <xf numFmtId="0" fontId="6" fillId="36" borderId="72" xfId="0" applyFont="1" applyFill="1" applyBorder="1" applyAlignment="1">
      <alignment horizontal="left" wrapText="1"/>
    </xf>
    <xf numFmtId="0" fontId="6" fillId="36" borderId="73" xfId="0" applyFont="1" applyFill="1" applyBorder="1" applyAlignment="1">
      <alignment horizontal="left" wrapText="1"/>
    </xf>
    <xf numFmtId="0" fontId="7" fillId="0" borderId="49" xfId="0" applyFont="1" applyBorder="1" applyAlignment="1">
      <alignment horizontal="center" vertical="center" wrapText="1"/>
    </xf>
    <xf numFmtId="0" fontId="7" fillId="0" borderId="28" xfId="0" applyFont="1" applyBorder="1" applyAlignment="1">
      <alignment horizontal="center" vertical="center" wrapText="1"/>
    </xf>
    <xf numFmtId="3" fontId="6" fillId="37" borderId="29" xfId="0" applyNumberFormat="1" applyFont="1" applyFill="1" applyBorder="1" applyAlignment="1">
      <alignment horizontal="center" wrapText="1"/>
    </xf>
    <xf numFmtId="3" fontId="6" fillId="37" borderId="41" xfId="0" applyNumberFormat="1" applyFont="1" applyFill="1" applyBorder="1" applyAlignment="1">
      <alignment horizontal="center" wrapText="1"/>
    </xf>
    <xf numFmtId="3" fontId="6" fillId="37" borderId="74" xfId="0" applyNumberFormat="1" applyFont="1" applyFill="1" applyBorder="1" applyAlignment="1">
      <alignment horizontal="center" wrapText="1"/>
    </xf>
    <xf numFmtId="3" fontId="6" fillId="37" borderId="75" xfId="0" applyNumberFormat="1" applyFont="1" applyFill="1" applyBorder="1" applyAlignment="1">
      <alignment horizontal="center" wrapText="1"/>
    </xf>
    <xf numFmtId="0" fontId="6" fillId="43" borderId="76" xfId="0" applyFont="1" applyFill="1" applyBorder="1" applyAlignment="1">
      <alignment horizontal="center" wrapText="1"/>
    </xf>
    <xf numFmtId="0" fontId="6" fillId="43" borderId="77" xfId="0" applyFont="1" applyFill="1" applyBorder="1" applyAlignment="1">
      <alignment horizontal="center" wrapText="1"/>
    </xf>
    <xf numFmtId="0" fontId="17" fillId="0" borderId="0" xfId="0" applyFont="1" applyAlignment="1">
      <alignment horizontal="center"/>
    </xf>
    <xf numFmtId="193" fontId="11" fillId="0" borderId="0" xfId="0" applyNumberFormat="1" applyFont="1" applyBorder="1" applyAlignment="1">
      <alignment horizontal="center"/>
    </xf>
    <xf numFmtId="0" fontId="12" fillId="0" borderId="0" xfId="0" applyFont="1" applyBorder="1" applyAlignment="1">
      <alignment horizontal="center" wrapText="1"/>
    </xf>
    <xf numFmtId="0" fontId="13" fillId="0" borderId="0" xfId="0" applyFont="1" applyBorder="1" applyAlignment="1">
      <alignment wrapText="1"/>
    </xf>
    <xf numFmtId="0" fontId="15" fillId="0" borderId="0" xfId="0" applyFont="1" applyBorder="1" applyAlignment="1">
      <alignment horizontal="center" wrapText="1"/>
    </xf>
    <xf numFmtId="0" fontId="4" fillId="0" borderId="0" xfId="0" applyFont="1" applyBorder="1" applyAlignment="1">
      <alignment horizontal="center" vertical="center" wrapText="1"/>
    </xf>
    <xf numFmtId="0" fontId="3" fillId="0" borderId="48" xfId="0" applyFont="1" applyBorder="1" applyAlignment="1">
      <alignment horizontal="center" wrapText="1"/>
    </xf>
    <xf numFmtId="0" fontId="3" fillId="0" borderId="40" xfId="0" applyFont="1" applyBorder="1" applyAlignment="1">
      <alignment horizontal="center" wrapText="1"/>
    </xf>
    <xf numFmtId="0" fontId="3" fillId="0" borderId="24" xfId="0" applyFont="1" applyBorder="1" applyAlignment="1">
      <alignment horizont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 fillId="34" borderId="78" xfId="0" applyFont="1" applyFill="1" applyBorder="1" applyAlignment="1">
      <alignment horizontal="center" wrapText="1"/>
    </xf>
    <xf numFmtId="0" fontId="5" fillId="34" borderId="79" xfId="0" applyFont="1" applyFill="1" applyBorder="1" applyAlignment="1">
      <alignment horizontal="center" wrapText="1"/>
    </xf>
    <xf numFmtId="0" fontId="6" fillId="0" borderId="27" xfId="0" applyFont="1" applyBorder="1" applyAlignment="1">
      <alignment horizontal="left" wrapText="1"/>
    </xf>
    <xf numFmtId="0" fontId="7" fillId="0" borderId="27" xfId="0" applyFont="1" applyBorder="1" applyAlignment="1">
      <alignment horizontal="left"/>
    </xf>
    <xf numFmtId="0" fontId="7" fillId="0" borderId="27" xfId="0" applyFont="1" applyBorder="1" applyAlignment="1">
      <alignment horizontal="justify"/>
    </xf>
    <xf numFmtId="0" fontId="6" fillId="0" borderId="27" xfId="0" applyFont="1" applyBorder="1" applyAlignment="1">
      <alignment horizontal="center"/>
    </xf>
    <xf numFmtId="0" fontId="7" fillId="0" borderId="27" xfId="0" applyFont="1" applyBorder="1" applyAlignment="1">
      <alignment horizontal="center"/>
    </xf>
    <xf numFmtId="0" fontId="7" fillId="0" borderId="27" xfId="0" applyFont="1" applyBorder="1" applyAlignment="1">
      <alignment horizontal="left" wrapText="1"/>
    </xf>
    <xf numFmtId="0" fontId="7" fillId="0" borderId="80" xfId="0" applyFont="1" applyBorder="1" applyAlignment="1">
      <alignment horizontal="left" wrapText="1"/>
    </xf>
    <xf numFmtId="0" fontId="7" fillId="0" borderId="80" xfId="0" applyFont="1" applyBorder="1" applyAlignment="1" quotePrefix="1">
      <alignment horizontal="left" wrapText="1"/>
    </xf>
    <xf numFmtId="0" fontId="6" fillId="37" borderId="78" xfId="0" applyFont="1" applyFill="1" applyBorder="1" applyAlignment="1">
      <alignment horizontal="left" wrapText="1"/>
    </xf>
    <xf numFmtId="0" fontId="6" fillId="37" borderId="28" xfId="0" applyFont="1" applyFill="1" applyBorder="1" applyAlignment="1">
      <alignment horizontal="left" wrapText="1"/>
    </xf>
    <xf numFmtId="3" fontId="9" fillId="0" borderId="80" xfId="0" applyNumberFormat="1" applyFont="1" applyBorder="1" applyAlignment="1">
      <alignment/>
    </xf>
    <xf numFmtId="3" fontId="7" fillId="0" borderId="80" xfId="0" applyNumberFormat="1" applyFont="1" applyBorder="1" applyAlignment="1">
      <alignment wrapText="1"/>
    </xf>
    <xf numFmtId="0" fontId="0" fillId="0" borderId="40" xfId="0" applyBorder="1" applyAlignment="1">
      <alignment/>
    </xf>
    <xf numFmtId="0" fontId="0" fillId="0" borderId="24" xfId="0" applyBorder="1" applyAlignment="1">
      <alignment/>
    </xf>
    <xf numFmtId="0" fontId="4" fillId="0" borderId="27" xfId="0" applyFont="1" applyBorder="1" applyAlignment="1">
      <alignment horizontal="center" wrapText="1"/>
    </xf>
    <xf numFmtId="3" fontId="6" fillId="37" borderId="35" xfId="0" applyNumberFormat="1" applyFont="1" applyFill="1" applyBorder="1" applyAlignment="1">
      <alignment horizontal="center"/>
    </xf>
    <xf numFmtId="0" fontId="54" fillId="33" borderId="81"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83" xfId="0" applyFont="1" applyFill="1" applyBorder="1" applyAlignment="1">
      <alignment horizontal="center" vertical="center" wrapText="1"/>
    </xf>
    <xf numFmtId="0" fontId="54" fillId="33" borderId="25" xfId="0" applyFont="1" applyFill="1" applyBorder="1" applyAlignment="1">
      <alignment horizontal="center" vertical="center" wrapText="1"/>
    </xf>
    <xf numFmtId="0" fontId="0" fillId="33" borderId="25" xfId="0" applyFill="1" applyBorder="1" applyAlignment="1">
      <alignment vertical="top" wrapText="1"/>
    </xf>
    <xf numFmtId="0" fontId="55" fillId="0" borderId="84" xfId="0" applyFont="1" applyBorder="1" applyAlignment="1">
      <alignment horizontal="justify" vertical="center" wrapText="1"/>
    </xf>
    <xf numFmtId="0" fontId="54" fillId="0" borderId="85" xfId="0" applyFont="1" applyBorder="1" applyAlignment="1">
      <alignment horizontal="left" vertical="center" wrapText="1" indent="15"/>
    </xf>
    <xf numFmtId="0" fontId="55" fillId="0" borderId="84" xfId="0" applyFont="1" applyBorder="1" applyAlignment="1">
      <alignment vertical="center" wrapText="1"/>
    </xf>
    <xf numFmtId="0" fontId="55" fillId="0" borderId="83" xfId="0" applyFont="1" applyBorder="1" applyAlignment="1">
      <alignment horizontal="justify" vertical="center" wrapText="1"/>
    </xf>
    <xf numFmtId="0" fontId="55" fillId="0" borderId="83" xfId="0" applyFont="1" applyBorder="1" applyAlignment="1">
      <alignment vertical="center" wrapText="1"/>
    </xf>
    <xf numFmtId="0" fontId="55" fillId="0" borderId="85" xfId="0" applyFont="1" applyBorder="1" applyAlignment="1">
      <alignment horizontal="justify" vertical="center" wrapText="1"/>
    </xf>
    <xf numFmtId="0" fontId="55" fillId="0" borderId="49" xfId="0" applyFont="1" applyBorder="1" applyAlignment="1">
      <alignment horizontal="justify" vertical="center" wrapText="1"/>
    </xf>
    <xf numFmtId="0" fontId="0" fillId="0" borderId="86" xfId="0" applyFont="1" applyBorder="1" applyAlignment="1">
      <alignment horizontal="center" vertical="center" wrapText="1"/>
    </xf>
    <xf numFmtId="0" fontId="55" fillId="0" borderId="53" xfId="0" applyFont="1" applyBorder="1" applyAlignment="1">
      <alignment horizontal="justify" vertical="center" wrapText="1"/>
    </xf>
    <xf numFmtId="0" fontId="0" fillId="0" borderId="46" xfId="0" applyFont="1" applyBorder="1" applyAlignment="1">
      <alignment horizontal="center" vertical="center" wrapText="1"/>
    </xf>
    <xf numFmtId="0" fontId="58" fillId="0" borderId="87" xfId="0" applyFont="1" applyBorder="1" applyAlignment="1">
      <alignment horizontal="left" vertical="center" wrapText="1"/>
    </xf>
    <xf numFmtId="0" fontId="54" fillId="33" borderId="88" xfId="0" applyFont="1" applyFill="1" applyBorder="1" applyAlignment="1">
      <alignment vertical="center" wrapText="1"/>
    </xf>
    <xf numFmtId="0" fontId="0" fillId="0" borderId="89" xfId="0" applyBorder="1" applyAlignment="1">
      <alignment/>
    </xf>
    <xf numFmtId="0" fontId="57" fillId="0" borderId="87" xfId="0" applyFont="1" applyBorder="1" applyAlignment="1">
      <alignment vertical="center" wrapText="1"/>
    </xf>
    <xf numFmtId="0" fontId="54" fillId="0" borderId="27" xfId="0" applyFont="1" applyBorder="1" applyAlignment="1">
      <alignment vertical="center" wrapText="1"/>
    </xf>
    <xf numFmtId="0" fontId="57" fillId="0" borderId="27" xfId="0" applyFont="1" applyBorder="1" applyAlignment="1">
      <alignment vertical="center" wrapText="1"/>
    </xf>
    <xf numFmtId="0" fontId="6" fillId="43" borderId="90" xfId="0" applyFont="1" applyFill="1" applyBorder="1" applyAlignment="1">
      <alignment horizontal="center" wrapText="1"/>
    </xf>
    <xf numFmtId="0" fontId="54" fillId="33" borderId="49" xfId="0" applyFont="1" applyFill="1" applyBorder="1" applyAlignment="1">
      <alignment horizontal="center" vertical="center" wrapText="1"/>
    </xf>
    <xf numFmtId="0" fontId="54" fillId="33" borderId="77" xfId="0" applyFont="1" applyFill="1" applyBorder="1" applyAlignment="1">
      <alignment horizontal="center" vertical="center" wrapText="1"/>
    </xf>
    <xf numFmtId="0" fontId="54" fillId="33" borderId="91" xfId="0" applyFont="1" applyFill="1" applyBorder="1" applyAlignment="1">
      <alignment horizontal="center" vertical="center" wrapText="1"/>
    </xf>
    <xf numFmtId="0" fontId="54" fillId="33" borderId="92" xfId="0" applyFont="1" applyFill="1" applyBorder="1" applyAlignment="1">
      <alignment horizontal="center" vertical="center" wrapText="1"/>
    </xf>
    <xf numFmtId="0" fontId="55" fillId="0" borderId="93" xfId="0" applyFont="1" applyBorder="1" applyAlignment="1">
      <alignment horizontal="justify" vertical="center" wrapText="1"/>
    </xf>
    <xf numFmtId="0" fontId="58" fillId="0" borderId="49" xfId="0" applyFont="1" applyBorder="1" applyAlignment="1">
      <alignment vertical="center"/>
    </xf>
    <xf numFmtId="0" fontId="56" fillId="0" borderId="91" xfId="0" applyFont="1" applyBorder="1" applyAlignment="1">
      <alignment horizontal="left" vertical="center" wrapText="1"/>
    </xf>
    <xf numFmtId="0" fontId="54" fillId="33" borderId="53" xfId="0" applyFont="1" applyFill="1" applyBorder="1" applyAlignment="1">
      <alignment horizontal="left" vertical="center" wrapText="1" indent="15"/>
    </xf>
    <xf numFmtId="0" fontId="54" fillId="33" borderId="94" xfId="0" applyFont="1" applyFill="1" applyBorder="1" applyAlignment="1">
      <alignment horizontal="center" vertical="center" wrapText="1"/>
    </xf>
    <xf numFmtId="0" fontId="55" fillId="0" borderId="25" xfId="0" applyFont="1" applyBorder="1" applyAlignment="1">
      <alignment horizontal="center" vertical="center" wrapText="1"/>
    </xf>
    <xf numFmtId="0" fontId="55" fillId="0" borderId="95" xfId="0" applyFont="1" applyBorder="1" applyAlignment="1">
      <alignment vertical="center" wrapText="1"/>
    </xf>
    <xf numFmtId="0" fontId="55" fillId="0" borderId="94" xfId="0" applyFont="1" applyBorder="1" applyAlignment="1">
      <alignment horizontal="center" vertical="center" wrapText="1"/>
    </xf>
    <xf numFmtId="0" fontId="54" fillId="0" borderId="95" xfId="0" applyFont="1" applyFill="1" applyBorder="1" applyAlignment="1">
      <alignment vertical="center" wrapText="1"/>
    </xf>
    <xf numFmtId="0" fontId="54" fillId="0" borderId="9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Neutral" xfId="53"/>
    <cellStyle name="Normal 2" xfId="54"/>
    <cellStyle name="Normal 2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Resumen%20de%20Segu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Servidores%20P&#250;blicos\Cal.%20Slip%20%20P&#243;liza%20RCSP%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ños Materiales"/>
      <sheetName val="Automóviles"/>
      <sheetName val="RC. Servidores Públicos"/>
      <sheetName val="RESUM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19"/>
  <sheetViews>
    <sheetView showGridLines="0" view="pageBreakPreview" zoomScale="90" zoomScaleNormal="90" zoomScaleSheetLayoutView="90" zoomScalePageLayoutView="0" workbookViewId="0" topLeftCell="A66">
      <selection activeCell="A7" sqref="A7"/>
    </sheetView>
  </sheetViews>
  <sheetFormatPr defaultColWidth="11.421875" defaultRowHeight="12.75"/>
  <cols>
    <col min="1" max="1" width="70.00390625" style="1" customWidth="1"/>
    <col min="2" max="2" width="37.00390625" style="2" customWidth="1"/>
    <col min="3" max="3" width="17.140625" style="35" customWidth="1"/>
    <col min="4" max="4" width="20.57421875" style="1" customWidth="1"/>
    <col min="5" max="5" width="13.140625" style="1" customWidth="1"/>
    <col min="6" max="6" width="0" style="1" hidden="1" customWidth="1"/>
    <col min="7" max="16384" width="11.421875" style="1" customWidth="1"/>
  </cols>
  <sheetData>
    <row r="1" spans="1:5" ht="32.25" customHeight="1">
      <c r="A1" s="305" t="s">
        <v>0</v>
      </c>
      <c r="B1" s="306"/>
      <c r="C1" s="306"/>
      <c r="D1" s="306"/>
      <c r="E1" s="307"/>
    </row>
    <row r="2" spans="1:5" ht="45.75" customHeight="1" thickBot="1">
      <c r="A2" s="308" t="s">
        <v>377</v>
      </c>
      <c r="B2" s="304"/>
      <c r="C2" s="304"/>
      <c r="D2" s="304"/>
      <c r="E2" s="309"/>
    </row>
    <row r="3" spans="1:5" s="3" customFormat="1" ht="18.75" customHeight="1" thickTop="1">
      <c r="A3" s="310" t="s">
        <v>1</v>
      </c>
      <c r="B3" s="45" t="s">
        <v>2</v>
      </c>
      <c r="C3" s="221" t="s">
        <v>224</v>
      </c>
      <c r="D3" s="221" t="s">
        <v>358</v>
      </c>
      <c r="E3" s="221" t="s">
        <v>359</v>
      </c>
    </row>
    <row r="4" spans="1:5" s="3" customFormat="1" ht="20.25" customHeight="1" thickBot="1">
      <c r="A4" s="311" t="s">
        <v>3</v>
      </c>
      <c r="B4" s="45" t="s">
        <v>4</v>
      </c>
      <c r="C4" s="221"/>
      <c r="D4" s="221"/>
      <c r="E4" s="221"/>
    </row>
    <row r="5" spans="1:5" ht="43.5" customHeight="1" thickTop="1">
      <c r="A5" s="312" t="s">
        <v>376</v>
      </c>
      <c r="B5" s="4"/>
      <c r="C5" s="66"/>
      <c r="D5" s="66"/>
      <c r="E5" s="66"/>
    </row>
    <row r="6" spans="1:5" ht="19.5" customHeight="1">
      <c r="A6" s="313" t="s">
        <v>5</v>
      </c>
      <c r="B6" s="5">
        <f>(100000000*1.05+54500000)*1.1312</f>
        <v>180426400</v>
      </c>
      <c r="C6" s="48" t="s">
        <v>225</v>
      </c>
      <c r="D6" s="48" t="s">
        <v>73</v>
      </c>
      <c r="E6" s="48" t="s">
        <v>73</v>
      </c>
    </row>
    <row r="7" spans="1:5" ht="19.5" customHeight="1">
      <c r="A7" s="313" t="s">
        <v>6</v>
      </c>
      <c r="B7" s="5">
        <f>20000000*1.05*1.1312</f>
        <v>23755200</v>
      </c>
      <c r="C7" s="48" t="s">
        <v>225</v>
      </c>
      <c r="D7" s="48" t="s">
        <v>73</v>
      </c>
      <c r="E7" s="48" t="s">
        <v>73</v>
      </c>
    </row>
    <row r="8" spans="1:5" ht="19.5" customHeight="1">
      <c r="A8" s="314" t="s">
        <v>7</v>
      </c>
      <c r="B8" s="5">
        <f>9700000*1.05*1.1312</f>
        <v>11521272</v>
      </c>
      <c r="C8" s="48" t="s">
        <v>225</v>
      </c>
      <c r="D8" s="48" t="s">
        <v>360</v>
      </c>
      <c r="E8" s="48" t="s">
        <v>73</v>
      </c>
    </row>
    <row r="9" spans="1:5" ht="19.5" customHeight="1">
      <c r="A9" s="314" t="s">
        <v>8</v>
      </c>
      <c r="B9" s="5">
        <f>16350000*1.05*1.1312</f>
        <v>19419876</v>
      </c>
      <c r="C9" s="48" t="s">
        <v>225</v>
      </c>
      <c r="D9" s="48" t="s">
        <v>73</v>
      </c>
      <c r="E9" s="48" t="s">
        <v>73</v>
      </c>
    </row>
    <row r="10" spans="1:5" ht="19.5" customHeight="1">
      <c r="A10" s="314"/>
      <c r="B10" s="5"/>
      <c r="C10" s="68"/>
      <c r="D10" s="68"/>
      <c r="E10" s="68"/>
    </row>
    <row r="11" spans="1:5" s="7" customFormat="1" ht="19.5" customHeight="1">
      <c r="A11" s="315" t="s">
        <v>9</v>
      </c>
      <c r="B11" s="6">
        <f>SUM(B6:B10)</f>
        <v>235122748</v>
      </c>
      <c r="C11" s="48" t="s">
        <v>225</v>
      </c>
      <c r="D11" s="48" t="s">
        <v>73</v>
      </c>
      <c r="E11" s="48" t="s">
        <v>73</v>
      </c>
    </row>
    <row r="12" spans="1:5" s="7" customFormat="1" ht="19.5" customHeight="1">
      <c r="A12" s="316" t="s">
        <v>369</v>
      </c>
      <c r="B12" s="4">
        <f>+B11*7%</f>
        <v>16458592.360000001</v>
      </c>
      <c r="C12" s="48" t="s">
        <v>225</v>
      </c>
      <c r="D12" s="48" t="s">
        <v>73</v>
      </c>
      <c r="E12" s="48" t="s">
        <v>73</v>
      </c>
    </row>
    <row r="13" spans="1:5" s="7" customFormat="1" ht="19.5" customHeight="1">
      <c r="A13" s="312"/>
      <c r="B13" s="8"/>
      <c r="C13" s="69"/>
      <c r="D13" s="69"/>
      <c r="E13" s="69"/>
    </row>
    <row r="14" spans="1:5" s="7" customFormat="1" ht="24.75" customHeight="1">
      <c r="A14" s="235" t="s">
        <v>11</v>
      </c>
      <c r="B14" s="236"/>
      <c r="C14" s="236"/>
      <c r="D14" s="66"/>
      <c r="E14" s="66"/>
    </row>
    <row r="15" spans="1:5" s="7" customFormat="1" ht="81" customHeight="1">
      <c r="A15" s="317" t="s">
        <v>12</v>
      </c>
      <c r="B15" s="9">
        <f>304437248*1.05*1.1312</f>
        <v>361598385.68448</v>
      </c>
      <c r="C15" s="48" t="s">
        <v>225</v>
      </c>
      <c r="D15" s="212">
        <f>+B15+B8</f>
        <v>373119657.68448</v>
      </c>
      <c r="E15" s="48" t="s">
        <v>73</v>
      </c>
    </row>
    <row r="16" spans="1:5" ht="21.75" customHeight="1">
      <c r="A16" s="313" t="s">
        <v>13</v>
      </c>
      <c r="B16" s="4">
        <f>30564000*1.05*1.1312</f>
        <v>36302696.64</v>
      </c>
      <c r="C16" s="48" t="s">
        <v>225</v>
      </c>
      <c r="D16" s="48" t="s">
        <v>73</v>
      </c>
      <c r="E16" s="48" t="s">
        <v>73</v>
      </c>
    </row>
    <row r="17" spans="1:5" ht="19.5" customHeight="1">
      <c r="A17" s="313" t="s">
        <v>369</v>
      </c>
      <c r="B17" s="4">
        <f>+(B16+B15)*7%</f>
        <v>27853075.762713604</v>
      </c>
      <c r="C17" s="48" t="s">
        <v>225</v>
      </c>
      <c r="D17" s="48" t="s">
        <v>360</v>
      </c>
      <c r="E17" s="48" t="s">
        <v>73</v>
      </c>
    </row>
    <row r="18" spans="1:6" ht="19.5" customHeight="1">
      <c r="A18" s="317"/>
      <c r="B18" s="9"/>
      <c r="C18" s="48"/>
      <c r="D18" s="48" t="s">
        <v>73</v>
      </c>
      <c r="E18" s="48" t="s">
        <v>73</v>
      </c>
      <c r="F18" s="2">
        <f>+B15+B16+B11</f>
        <v>633023830.32448</v>
      </c>
    </row>
    <row r="19" spans="1:6" ht="24.75" customHeight="1">
      <c r="A19" s="223" t="s">
        <v>73</v>
      </c>
      <c r="B19" s="244"/>
      <c r="C19" s="244"/>
      <c r="D19" s="223" t="s">
        <v>73</v>
      </c>
      <c r="E19" s="224"/>
      <c r="F19" s="2">
        <f>+B17+B12</f>
        <v>44311668.1227136</v>
      </c>
    </row>
    <row r="20" spans="1:6" ht="24.75" customHeight="1">
      <c r="A20" s="155" t="s">
        <v>303</v>
      </c>
      <c r="B20" s="156">
        <v>319659110</v>
      </c>
      <c r="C20" s="157" t="s">
        <v>225</v>
      </c>
      <c r="D20" s="66"/>
      <c r="E20" s="66"/>
      <c r="F20" s="2">
        <f>+F18+F19</f>
        <v>677335498.4471936</v>
      </c>
    </row>
    <row r="21" spans="1:5" ht="24.75" customHeight="1">
      <c r="A21" s="150" t="s">
        <v>304</v>
      </c>
      <c r="B21" s="158">
        <v>17167500</v>
      </c>
      <c r="C21" s="159" t="s">
        <v>225</v>
      </c>
      <c r="D21" s="48" t="s">
        <v>73</v>
      </c>
      <c r="E21" s="48" t="s">
        <v>73</v>
      </c>
    </row>
    <row r="22" spans="1:5" ht="21.75" customHeight="1">
      <c r="A22" s="151" t="s">
        <v>14</v>
      </c>
      <c r="B22" s="153">
        <f>B6</f>
        <v>180426400</v>
      </c>
      <c r="C22" s="48" t="s">
        <v>225</v>
      </c>
      <c r="D22" s="48" t="s">
        <v>73</v>
      </c>
      <c r="E22" s="48" t="s">
        <v>73</v>
      </c>
    </row>
    <row r="23" spans="1:5" ht="21.75" customHeight="1">
      <c r="A23" s="152" t="s">
        <v>15</v>
      </c>
      <c r="B23" s="154">
        <f>B8</f>
        <v>11521272</v>
      </c>
      <c r="C23" s="47" t="s">
        <v>225</v>
      </c>
      <c r="D23" s="48" t="s">
        <v>360</v>
      </c>
      <c r="E23" s="48" t="s">
        <v>73</v>
      </c>
    </row>
    <row r="24" spans="1:5" ht="31.5" customHeight="1">
      <c r="A24" s="223" t="s">
        <v>16</v>
      </c>
      <c r="B24" s="244"/>
      <c r="C24" s="244"/>
      <c r="D24" s="66"/>
      <c r="E24" s="66"/>
    </row>
    <row r="25" spans="1:5" ht="21.75" customHeight="1">
      <c r="A25" s="313" t="s">
        <v>17</v>
      </c>
      <c r="B25" s="4">
        <f>B8</f>
        <v>11521272</v>
      </c>
      <c r="C25" s="48" t="s">
        <v>225</v>
      </c>
      <c r="D25" s="48" t="s">
        <v>73</v>
      </c>
      <c r="E25" s="48" t="s">
        <v>73</v>
      </c>
    </row>
    <row r="26" spans="1:5" ht="21.75" customHeight="1">
      <c r="A26" s="313" t="s">
        <v>10</v>
      </c>
      <c r="B26" s="4">
        <v>534712</v>
      </c>
      <c r="C26" s="48" t="s">
        <v>225</v>
      </c>
      <c r="D26" s="48" t="s">
        <v>73</v>
      </c>
      <c r="E26" s="48" t="s">
        <v>73</v>
      </c>
    </row>
    <row r="27" spans="1:5" ht="19.5" customHeight="1">
      <c r="A27" s="317"/>
      <c r="B27" s="9"/>
      <c r="C27" s="67"/>
      <c r="D27" s="48" t="s">
        <v>360</v>
      </c>
      <c r="E27" s="48" t="s">
        <v>73</v>
      </c>
    </row>
    <row r="28" spans="1:5" ht="28.5" customHeight="1">
      <c r="A28" s="231" t="s">
        <v>18</v>
      </c>
      <c r="B28" s="232"/>
      <c r="C28" s="232"/>
      <c r="D28" s="66"/>
      <c r="E28" s="66"/>
    </row>
    <row r="29" spans="1:5" ht="1.5" customHeight="1" hidden="1">
      <c r="A29" s="318" t="s">
        <v>19</v>
      </c>
      <c r="B29" s="64" t="s">
        <v>295</v>
      </c>
      <c r="C29" s="48" t="s">
        <v>225</v>
      </c>
      <c r="D29" s="48" t="s">
        <v>73</v>
      </c>
      <c r="E29" s="48" t="s">
        <v>73</v>
      </c>
    </row>
    <row r="30" spans="1:5" ht="21.75" customHeight="1" hidden="1">
      <c r="A30" s="318" t="s">
        <v>20</v>
      </c>
      <c r="B30" s="9">
        <v>100000000</v>
      </c>
      <c r="C30" s="48">
        <v>20</v>
      </c>
      <c r="D30" s="48" t="s">
        <v>73</v>
      </c>
      <c r="E30" s="48" t="s">
        <v>73</v>
      </c>
    </row>
    <row r="31" spans="1:5" ht="21.75" customHeight="1">
      <c r="A31" s="318" t="s">
        <v>21</v>
      </c>
      <c r="B31" s="9">
        <v>100000000</v>
      </c>
      <c r="C31" s="48">
        <v>20</v>
      </c>
      <c r="D31" s="48" t="s">
        <v>360</v>
      </c>
      <c r="E31" s="48" t="s">
        <v>73</v>
      </c>
    </row>
    <row r="32" spans="1:5" ht="21.75" customHeight="1">
      <c r="A32" s="318" t="s">
        <v>22</v>
      </c>
      <c r="B32" s="9">
        <v>50000000</v>
      </c>
      <c r="C32" s="48">
        <v>20</v>
      </c>
      <c r="D32" s="48" t="s">
        <v>73</v>
      </c>
      <c r="E32" s="48" t="s">
        <v>73</v>
      </c>
    </row>
    <row r="33" spans="1:5" ht="21.75" customHeight="1">
      <c r="A33" s="318" t="s">
        <v>23</v>
      </c>
      <c r="B33" s="9">
        <v>50000000</v>
      </c>
      <c r="C33" s="48">
        <v>20</v>
      </c>
      <c r="D33" s="67"/>
      <c r="E33" s="67"/>
    </row>
    <row r="34" spans="1:5" ht="21.75" customHeight="1">
      <c r="A34" s="318" t="s">
        <v>24</v>
      </c>
      <c r="B34" s="9">
        <v>50000000</v>
      </c>
      <c r="C34" s="48" t="s">
        <v>225</v>
      </c>
      <c r="D34" s="48" t="s">
        <v>73</v>
      </c>
      <c r="E34" s="48" t="s">
        <v>73</v>
      </c>
    </row>
    <row r="35" spans="1:5" ht="21" customHeight="1">
      <c r="A35" s="318" t="s">
        <v>25</v>
      </c>
      <c r="B35" s="9">
        <v>50000000</v>
      </c>
      <c r="C35" s="48">
        <v>20</v>
      </c>
      <c r="D35" s="67"/>
      <c r="E35" s="67"/>
    </row>
    <row r="36" spans="1:5" ht="21.75" customHeight="1">
      <c r="A36" s="318" t="s">
        <v>26</v>
      </c>
      <c r="B36" s="9">
        <v>10000000</v>
      </c>
      <c r="C36" s="48">
        <v>20</v>
      </c>
      <c r="D36" s="48" t="s">
        <v>73</v>
      </c>
      <c r="E36" s="48" t="s">
        <v>73</v>
      </c>
    </row>
    <row r="37" spans="1:5" ht="21.75" customHeight="1">
      <c r="A37" s="318" t="s">
        <v>27</v>
      </c>
      <c r="B37" s="9">
        <v>50000000</v>
      </c>
      <c r="C37" s="48">
        <v>20</v>
      </c>
      <c r="D37" s="48" t="s">
        <v>73</v>
      </c>
      <c r="E37" s="48" t="s">
        <v>73</v>
      </c>
    </row>
    <row r="38" spans="1:5" ht="21.75" customHeight="1">
      <c r="A38" s="318" t="s">
        <v>28</v>
      </c>
      <c r="B38" s="9">
        <v>50000000</v>
      </c>
      <c r="C38" s="48">
        <v>20</v>
      </c>
      <c r="D38" s="48" t="s">
        <v>360</v>
      </c>
      <c r="E38" s="48" t="s">
        <v>73</v>
      </c>
    </row>
    <row r="39" spans="1:5" ht="21.75" customHeight="1">
      <c r="A39" s="318" t="s">
        <v>29</v>
      </c>
      <c r="B39" s="9">
        <v>50000000</v>
      </c>
      <c r="C39" s="48">
        <v>20</v>
      </c>
      <c r="D39" s="48" t="s">
        <v>73</v>
      </c>
      <c r="E39" s="48" t="s">
        <v>73</v>
      </c>
    </row>
    <row r="40" spans="1:5" ht="22.5" customHeight="1">
      <c r="A40" s="318" t="s">
        <v>30</v>
      </c>
      <c r="B40" s="9">
        <v>20000000</v>
      </c>
      <c r="C40" s="48">
        <v>20</v>
      </c>
      <c r="D40" s="67"/>
      <c r="E40" s="67"/>
    </row>
    <row r="41" spans="1:5" ht="21.75" customHeight="1">
      <c r="A41" s="318" t="s">
        <v>31</v>
      </c>
      <c r="B41" s="9">
        <v>20000000</v>
      </c>
      <c r="C41" s="48">
        <v>20</v>
      </c>
      <c r="D41" s="67"/>
      <c r="E41" s="67"/>
    </row>
    <row r="42" spans="1:5" ht="24.75" customHeight="1">
      <c r="A42" s="318" t="s">
        <v>32</v>
      </c>
      <c r="B42" s="9">
        <v>30000000</v>
      </c>
      <c r="C42" s="48">
        <v>20</v>
      </c>
      <c r="D42" s="48" t="s">
        <v>73</v>
      </c>
      <c r="E42" s="48" t="s">
        <v>73</v>
      </c>
    </row>
    <row r="43" spans="1:5" ht="24.75" customHeight="1">
      <c r="A43" s="318" t="s">
        <v>33</v>
      </c>
      <c r="B43" s="9">
        <v>20000000</v>
      </c>
      <c r="C43" s="48" t="s">
        <v>225</v>
      </c>
      <c r="D43" s="48" t="s">
        <v>73</v>
      </c>
      <c r="E43" s="48" t="s">
        <v>73</v>
      </c>
    </row>
    <row r="44" spans="1:5" ht="24.75" customHeight="1">
      <c r="A44" s="318" t="s">
        <v>34</v>
      </c>
      <c r="B44" s="64" t="s">
        <v>35</v>
      </c>
      <c r="C44" s="48">
        <v>20</v>
      </c>
      <c r="D44" s="48" t="s">
        <v>360</v>
      </c>
      <c r="E44" s="48" t="s">
        <v>73</v>
      </c>
    </row>
    <row r="45" spans="1:5" ht="24.75" customHeight="1">
      <c r="A45" s="318" t="s">
        <v>36</v>
      </c>
      <c r="B45" s="9">
        <v>50000000</v>
      </c>
      <c r="C45" s="48">
        <v>20</v>
      </c>
      <c r="D45" s="48" t="s">
        <v>73</v>
      </c>
      <c r="E45" s="48" t="s">
        <v>73</v>
      </c>
    </row>
    <row r="46" spans="1:5" ht="49.5" customHeight="1">
      <c r="A46" s="318" t="s">
        <v>37</v>
      </c>
      <c r="B46" s="9">
        <v>50000000</v>
      </c>
      <c r="C46" s="48">
        <v>20</v>
      </c>
      <c r="D46" s="67"/>
      <c r="E46" s="67"/>
    </row>
    <row r="47" spans="1:5" ht="36.75" customHeight="1">
      <c r="A47" s="319" t="s">
        <v>305</v>
      </c>
      <c r="B47" s="9">
        <v>20000000</v>
      </c>
      <c r="C47" s="48" t="s">
        <v>225</v>
      </c>
      <c r="D47" s="67"/>
      <c r="E47" s="67"/>
    </row>
    <row r="48" spans="1:5" ht="13.5" customHeight="1">
      <c r="A48" s="318"/>
      <c r="B48" s="9"/>
      <c r="C48" s="48"/>
      <c r="D48" s="48" t="s">
        <v>73</v>
      </c>
      <c r="E48" s="48" t="s">
        <v>73</v>
      </c>
    </row>
    <row r="49" spans="1:5" ht="27" customHeight="1">
      <c r="A49" s="225" t="s">
        <v>306</v>
      </c>
      <c r="B49" s="226"/>
      <c r="C49" s="219">
        <v>200</v>
      </c>
      <c r="D49" s="219" t="s">
        <v>73</v>
      </c>
      <c r="E49" s="219" t="s">
        <v>73</v>
      </c>
    </row>
    <row r="50" spans="1:5" ht="24.75" customHeight="1">
      <c r="A50" s="231" t="s">
        <v>38</v>
      </c>
      <c r="B50" s="232"/>
      <c r="C50" s="232"/>
      <c r="D50" s="219" t="s">
        <v>73</v>
      </c>
      <c r="E50" s="219" t="s">
        <v>73</v>
      </c>
    </row>
    <row r="51" spans="1:5" ht="99.75" customHeight="1" thickBot="1">
      <c r="A51" s="82" t="s">
        <v>39</v>
      </c>
      <c r="B51" s="11"/>
      <c r="C51" s="149" t="s">
        <v>225</v>
      </c>
      <c r="D51" s="48" t="s">
        <v>73</v>
      </c>
      <c r="E51" s="48" t="s">
        <v>73</v>
      </c>
    </row>
    <row r="52" spans="1:5" ht="13.5" customHeight="1" thickTop="1">
      <c r="A52" s="320" t="s">
        <v>83</v>
      </c>
      <c r="B52" s="242"/>
      <c r="C52" s="222" t="s">
        <v>224</v>
      </c>
      <c r="D52" s="222" t="s">
        <v>73</v>
      </c>
      <c r="E52" s="222" t="s">
        <v>73</v>
      </c>
    </row>
    <row r="53" spans="1:5" ht="18.75" customHeight="1">
      <c r="A53" s="321"/>
      <c r="B53" s="243"/>
      <c r="C53" s="222"/>
      <c r="D53" s="222"/>
      <c r="E53" s="222"/>
    </row>
    <row r="54" spans="1:5" ht="36" customHeight="1">
      <c r="A54" s="33" t="s">
        <v>226</v>
      </c>
      <c r="B54" s="54"/>
      <c r="C54" s="48">
        <v>10</v>
      </c>
      <c r="D54" s="48" t="s">
        <v>73</v>
      </c>
      <c r="E54" s="48" t="s">
        <v>73</v>
      </c>
    </row>
    <row r="55" spans="1:5" ht="24.75" customHeight="1">
      <c r="A55" s="34" t="s">
        <v>227</v>
      </c>
      <c r="B55" s="55"/>
      <c r="C55" s="48">
        <v>20</v>
      </c>
      <c r="D55" s="48" t="s">
        <v>73</v>
      </c>
      <c r="E55" s="48" t="s">
        <v>73</v>
      </c>
    </row>
    <row r="56" spans="1:5" ht="24.75" customHeight="1">
      <c r="A56" s="34" t="s">
        <v>228</v>
      </c>
      <c r="B56" s="122">
        <v>50000000</v>
      </c>
      <c r="C56" s="48">
        <v>15</v>
      </c>
      <c r="D56" s="48" t="s">
        <v>360</v>
      </c>
      <c r="E56" s="48" t="s">
        <v>73</v>
      </c>
    </row>
    <row r="57" spans="1:5" ht="24.75" customHeight="1">
      <c r="A57" s="34" t="s">
        <v>229</v>
      </c>
      <c r="B57" s="55"/>
      <c r="C57" s="48">
        <v>5</v>
      </c>
      <c r="D57" s="48" t="s">
        <v>73</v>
      </c>
      <c r="E57" s="48" t="s">
        <v>73</v>
      </c>
    </row>
    <row r="58" spans="1:5" ht="24.75" customHeight="1">
      <c r="A58" s="34" t="s">
        <v>230</v>
      </c>
      <c r="B58" s="142">
        <v>50000000</v>
      </c>
      <c r="C58" s="48">
        <v>7</v>
      </c>
      <c r="D58" s="67"/>
      <c r="E58" s="67"/>
    </row>
    <row r="59" spans="1:5" ht="24.75" customHeight="1">
      <c r="A59" s="34" t="s">
        <v>231</v>
      </c>
      <c r="B59" s="143"/>
      <c r="C59" s="48">
        <v>5</v>
      </c>
      <c r="D59" s="67"/>
      <c r="E59" s="67"/>
    </row>
    <row r="60" spans="1:5" ht="24.75" customHeight="1">
      <c r="A60" s="59" t="s">
        <v>232</v>
      </c>
      <c r="B60" s="142">
        <v>50000000</v>
      </c>
      <c r="C60" s="48">
        <v>5</v>
      </c>
      <c r="D60" s="48" t="s">
        <v>73</v>
      </c>
      <c r="E60" s="48" t="s">
        <v>73</v>
      </c>
    </row>
    <row r="61" spans="1:5" ht="30">
      <c r="A61" s="59" t="s">
        <v>293</v>
      </c>
      <c r="B61" s="56"/>
      <c r="C61" s="48">
        <v>0</v>
      </c>
      <c r="D61" s="48" t="s">
        <v>73</v>
      </c>
      <c r="E61" s="48" t="s">
        <v>73</v>
      </c>
    </row>
    <row r="62" spans="1:5" ht="24.75" customHeight="1">
      <c r="A62" s="59" t="s">
        <v>233</v>
      </c>
      <c r="B62" s="56" t="s">
        <v>296</v>
      </c>
      <c r="C62" s="48">
        <v>8</v>
      </c>
      <c r="D62" s="48" t="s">
        <v>360</v>
      </c>
      <c r="E62" s="48" t="s">
        <v>73</v>
      </c>
    </row>
    <row r="63" spans="1:5" ht="26.25" customHeight="1">
      <c r="A63" s="59" t="s">
        <v>234</v>
      </c>
      <c r="B63" s="142">
        <v>30000000</v>
      </c>
      <c r="C63" s="48">
        <v>5</v>
      </c>
      <c r="D63" s="48" t="s">
        <v>73</v>
      </c>
      <c r="E63" s="48" t="s">
        <v>73</v>
      </c>
    </row>
    <row r="64" spans="1:5" ht="35.25" customHeight="1">
      <c r="A64" s="34" t="s">
        <v>235</v>
      </c>
      <c r="B64" s="55"/>
      <c r="C64" s="48" t="s">
        <v>225</v>
      </c>
      <c r="D64" s="67"/>
      <c r="E64" s="67"/>
    </row>
    <row r="65" spans="1:5" ht="24.75" customHeight="1">
      <c r="A65" s="34" t="s">
        <v>321</v>
      </c>
      <c r="B65" s="55"/>
      <c r="C65" s="48">
        <v>5</v>
      </c>
      <c r="D65" s="67"/>
      <c r="E65" s="67"/>
    </row>
    <row r="66" spans="1:5" ht="24.75" customHeight="1">
      <c r="A66" s="59" t="s">
        <v>236</v>
      </c>
      <c r="B66" s="55"/>
      <c r="C66" s="48">
        <v>10</v>
      </c>
      <c r="D66" s="48" t="s">
        <v>73</v>
      </c>
      <c r="E66" s="48" t="s">
        <v>73</v>
      </c>
    </row>
    <row r="67" spans="1:5" ht="24.75" customHeight="1">
      <c r="A67" s="59" t="s">
        <v>237</v>
      </c>
      <c r="B67" s="55"/>
      <c r="C67" s="48">
        <v>5</v>
      </c>
      <c r="D67" s="48" t="s">
        <v>73</v>
      </c>
      <c r="E67" s="48" t="s">
        <v>73</v>
      </c>
    </row>
    <row r="68" spans="1:5" ht="24.75" customHeight="1">
      <c r="A68" s="59" t="s">
        <v>238</v>
      </c>
      <c r="B68" s="55"/>
      <c r="C68" s="48">
        <v>7</v>
      </c>
      <c r="D68" s="48" t="s">
        <v>360</v>
      </c>
      <c r="E68" s="48" t="s">
        <v>73</v>
      </c>
    </row>
    <row r="69" spans="1:5" ht="24.75" customHeight="1">
      <c r="A69" s="59" t="s">
        <v>239</v>
      </c>
      <c r="B69" s="55"/>
      <c r="C69" s="48">
        <v>5</v>
      </c>
      <c r="D69" s="48" t="s">
        <v>73</v>
      </c>
      <c r="E69" s="48" t="s">
        <v>73</v>
      </c>
    </row>
    <row r="70" spans="1:5" ht="24.75" customHeight="1">
      <c r="A70" s="59" t="s">
        <v>240</v>
      </c>
      <c r="B70" s="55"/>
      <c r="C70" s="48">
        <v>10</v>
      </c>
      <c r="D70" s="67"/>
      <c r="E70" s="67"/>
    </row>
    <row r="71" spans="1:5" ht="24.75" customHeight="1">
      <c r="A71" s="59" t="s">
        <v>241</v>
      </c>
      <c r="B71" s="55"/>
      <c r="C71" s="48">
        <v>5</v>
      </c>
      <c r="D71" s="48" t="s">
        <v>73</v>
      </c>
      <c r="E71" s="48" t="s">
        <v>73</v>
      </c>
    </row>
    <row r="72" spans="1:5" ht="24.75" customHeight="1">
      <c r="A72" s="59" t="s">
        <v>242</v>
      </c>
      <c r="B72" s="55"/>
      <c r="C72" s="48">
        <v>15</v>
      </c>
      <c r="D72" s="48" t="s">
        <v>73</v>
      </c>
      <c r="E72" s="48" t="s">
        <v>73</v>
      </c>
    </row>
    <row r="73" spans="1:5" ht="24.75" customHeight="1">
      <c r="A73" s="59" t="s">
        <v>243</v>
      </c>
      <c r="B73" s="55"/>
      <c r="C73" s="48">
        <v>5</v>
      </c>
      <c r="D73" s="48" t="s">
        <v>360</v>
      </c>
      <c r="E73" s="48" t="s">
        <v>73</v>
      </c>
    </row>
    <row r="74" spans="1:5" ht="24.75" customHeight="1">
      <c r="A74" s="59" t="s">
        <v>244</v>
      </c>
      <c r="B74" s="55"/>
      <c r="C74" s="48">
        <v>8</v>
      </c>
      <c r="D74" s="48" t="s">
        <v>73</v>
      </c>
      <c r="E74" s="48" t="s">
        <v>73</v>
      </c>
    </row>
    <row r="75" spans="1:5" ht="24.75" customHeight="1">
      <c r="A75" s="59" t="s">
        <v>245</v>
      </c>
      <c r="B75" s="55"/>
      <c r="C75" s="48">
        <v>5</v>
      </c>
      <c r="D75" s="67"/>
      <c r="E75" s="67"/>
    </row>
    <row r="76" spans="1:5" ht="24.75" customHeight="1">
      <c r="A76" s="59" t="s">
        <v>246</v>
      </c>
      <c r="B76" s="55"/>
      <c r="C76" s="48">
        <v>5</v>
      </c>
      <c r="D76" s="67"/>
      <c r="E76" s="67"/>
    </row>
    <row r="77" spans="1:5" ht="24.75" customHeight="1">
      <c r="A77" s="59" t="s">
        <v>247</v>
      </c>
      <c r="B77" s="55"/>
      <c r="C77" s="48">
        <v>10</v>
      </c>
      <c r="D77" s="48" t="s">
        <v>73</v>
      </c>
      <c r="E77" s="48" t="s">
        <v>73</v>
      </c>
    </row>
    <row r="78" spans="1:5" ht="24.75" customHeight="1">
      <c r="A78" s="59" t="s">
        <v>248</v>
      </c>
      <c r="B78" s="55"/>
      <c r="C78" s="48">
        <v>5</v>
      </c>
      <c r="D78" s="48" t="s">
        <v>73</v>
      </c>
      <c r="E78" s="48" t="s">
        <v>73</v>
      </c>
    </row>
    <row r="79" spans="1:5" ht="27" customHeight="1">
      <c r="A79" s="59" t="s">
        <v>51</v>
      </c>
      <c r="B79" s="55"/>
      <c r="C79" s="48"/>
      <c r="D79" s="48" t="s">
        <v>360</v>
      </c>
      <c r="E79" s="48" t="s">
        <v>73</v>
      </c>
    </row>
    <row r="80" spans="1:5" ht="24.75" customHeight="1">
      <c r="A80" s="34" t="s">
        <v>249</v>
      </c>
      <c r="B80" s="55"/>
      <c r="C80" s="48">
        <v>5</v>
      </c>
      <c r="D80" s="48" t="s">
        <v>73</v>
      </c>
      <c r="E80" s="48" t="s">
        <v>73</v>
      </c>
    </row>
    <row r="81" spans="1:5" ht="24.75" customHeight="1">
      <c r="A81" s="59" t="s">
        <v>250</v>
      </c>
      <c r="B81" s="55"/>
      <c r="C81" s="48">
        <v>5</v>
      </c>
      <c r="D81" s="67"/>
      <c r="E81" s="67"/>
    </row>
    <row r="82" spans="1:5" ht="24.75" customHeight="1">
      <c r="A82" s="34" t="s">
        <v>251</v>
      </c>
      <c r="B82" s="55"/>
      <c r="C82" s="48">
        <v>5</v>
      </c>
      <c r="D82" s="67"/>
      <c r="E82" s="67"/>
    </row>
    <row r="83" spans="1:5" ht="24.75" customHeight="1">
      <c r="A83" s="34" t="s">
        <v>252</v>
      </c>
      <c r="B83" s="55"/>
      <c r="C83" s="48">
        <v>5</v>
      </c>
      <c r="D83" s="48" t="s">
        <v>73</v>
      </c>
      <c r="E83" s="48" t="s">
        <v>73</v>
      </c>
    </row>
    <row r="84" spans="1:5" ht="36.75" customHeight="1">
      <c r="A84" s="34" t="s">
        <v>294</v>
      </c>
      <c r="B84" s="55"/>
      <c r="C84" s="48"/>
      <c r="D84" s="48" t="s">
        <v>73</v>
      </c>
      <c r="E84" s="48" t="s">
        <v>73</v>
      </c>
    </row>
    <row r="85" spans="1:5" ht="24.75" customHeight="1">
      <c r="A85" s="34" t="s">
        <v>253</v>
      </c>
      <c r="B85" s="55"/>
      <c r="C85" s="48">
        <v>10</v>
      </c>
      <c r="D85" s="48" t="s">
        <v>360</v>
      </c>
      <c r="E85" s="48" t="s">
        <v>73</v>
      </c>
    </row>
    <row r="86" spans="1:5" ht="24.75" customHeight="1">
      <c r="A86" s="34" t="s">
        <v>254</v>
      </c>
      <c r="B86" s="55"/>
      <c r="C86" s="48">
        <v>5</v>
      </c>
      <c r="D86" s="48" t="s">
        <v>73</v>
      </c>
      <c r="E86" s="48" t="s">
        <v>73</v>
      </c>
    </row>
    <row r="87" spans="1:5" ht="24.75" customHeight="1">
      <c r="A87" s="34" t="s">
        <v>255</v>
      </c>
      <c r="B87" s="55"/>
      <c r="C87" s="48">
        <v>5</v>
      </c>
      <c r="D87" s="67"/>
      <c r="E87" s="67"/>
    </row>
    <row r="88" spans="1:5" ht="24.75" customHeight="1">
      <c r="A88" s="60" t="s">
        <v>256</v>
      </c>
      <c r="B88" s="55"/>
      <c r="C88" s="48">
        <v>5</v>
      </c>
      <c r="D88" s="48" t="s">
        <v>73</v>
      </c>
      <c r="E88" s="48" t="s">
        <v>73</v>
      </c>
    </row>
    <row r="89" spans="1:5" ht="24.75" customHeight="1">
      <c r="A89" s="34" t="s">
        <v>257</v>
      </c>
      <c r="B89" s="55"/>
      <c r="C89" s="48">
        <v>10</v>
      </c>
      <c r="D89" s="48" t="s">
        <v>73</v>
      </c>
      <c r="E89" s="48" t="s">
        <v>73</v>
      </c>
    </row>
    <row r="90" spans="1:5" ht="24.75" customHeight="1">
      <c r="A90" s="60" t="s">
        <v>53</v>
      </c>
      <c r="B90" s="55"/>
      <c r="C90" s="48"/>
      <c r="D90" s="48" t="s">
        <v>360</v>
      </c>
      <c r="E90" s="48" t="s">
        <v>73</v>
      </c>
    </row>
    <row r="91" spans="1:5" ht="32.25" customHeight="1">
      <c r="A91" s="60" t="s">
        <v>258</v>
      </c>
      <c r="B91" s="55"/>
      <c r="C91" s="48">
        <v>15</v>
      </c>
      <c r="D91" s="48" t="s">
        <v>73</v>
      </c>
      <c r="E91" s="48" t="s">
        <v>73</v>
      </c>
    </row>
    <row r="92" spans="1:5" ht="24.75" customHeight="1">
      <c r="A92" s="34" t="s">
        <v>259</v>
      </c>
      <c r="B92" s="55"/>
      <c r="C92" s="48">
        <v>8</v>
      </c>
      <c r="D92" s="67"/>
      <c r="E92" s="67"/>
    </row>
    <row r="93" spans="1:5" ht="35.25" customHeight="1">
      <c r="A93" s="34" t="s">
        <v>260</v>
      </c>
      <c r="B93" s="55"/>
      <c r="C93" s="48">
        <v>7</v>
      </c>
      <c r="D93" s="67"/>
      <c r="E93" s="67"/>
    </row>
    <row r="94" spans="1:5" ht="24.75" customHeight="1">
      <c r="A94" s="34" t="s">
        <v>261</v>
      </c>
      <c r="B94" s="55"/>
      <c r="C94" s="48">
        <v>5</v>
      </c>
      <c r="D94" s="48" t="s">
        <v>73</v>
      </c>
      <c r="E94" s="48" t="s">
        <v>73</v>
      </c>
    </row>
    <row r="95" spans="1:5" ht="33" customHeight="1">
      <c r="A95" s="59" t="s">
        <v>297</v>
      </c>
      <c r="B95" s="56"/>
      <c r="C95" s="48"/>
      <c r="D95" s="48" t="s">
        <v>73</v>
      </c>
      <c r="E95" s="48" t="s">
        <v>73</v>
      </c>
    </row>
    <row r="96" spans="1:5" ht="24.75" customHeight="1">
      <c r="A96" s="61" t="s">
        <v>262</v>
      </c>
      <c r="B96" s="55"/>
      <c r="C96" s="48">
        <v>5</v>
      </c>
      <c r="D96" s="48" t="s">
        <v>360</v>
      </c>
      <c r="E96" s="48" t="s">
        <v>73</v>
      </c>
    </row>
    <row r="97" spans="1:5" ht="24.75" customHeight="1">
      <c r="A97" s="62" t="s">
        <v>319</v>
      </c>
      <c r="B97" s="55"/>
      <c r="C97" s="48">
        <v>10</v>
      </c>
      <c r="D97" s="48" t="s">
        <v>73</v>
      </c>
      <c r="E97" s="48" t="s">
        <v>73</v>
      </c>
    </row>
    <row r="98" spans="1:5" ht="24.75" customHeight="1">
      <c r="A98" s="62" t="s">
        <v>320</v>
      </c>
      <c r="B98" s="55"/>
      <c r="C98" s="48">
        <v>5</v>
      </c>
      <c r="D98" s="67"/>
      <c r="E98" s="67"/>
    </row>
    <row r="99" spans="1:5" ht="32.25" customHeight="1">
      <c r="A99" s="63" t="s">
        <v>263</v>
      </c>
      <c r="B99" s="57"/>
      <c r="C99" s="48">
        <v>10</v>
      </c>
      <c r="D99" s="67"/>
      <c r="E99" s="67"/>
    </row>
    <row r="100" spans="1:5" ht="24.75" customHeight="1">
      <c r="A100" s="58" t="s">
        <v>54</v>
      </c>
      <c r="B100" s="52"/>
      <c r="C100" s="237" t="s">
        <v>225</v>
      </c>
      <c r="D100" s="48" t="s">
        <v>73</v>
      </c>
      <c r="E100" s="48" t="s">
        <v>73</v>
      </c>
    </row>
    <row r="101" spans="1:5" ht="45.75">
      <c r="A101" s="34" t="s">
        <v>55</v>
      </c>
      <c r="B101" s="50"/>
      <c r="C101" s="238" t="s">
        <v>225</v>
      </c>
      <c r="D101" s="48" t="s">
        <v>73</v>
      </c>
      <c r="E101" s="48" t="s">
        <v>73</v>
      </c>
    </row>
    <row r="102" spans="1:5" ht="15" customHeight="1">
      <c r="A102" s="53"/>
      <c r="B102" s="51"/>
      <c r="C102" s="239"/>
      <c r="D102" s="48" t="s">
        <v>360</v>
      </c>
      <c r="E102" s="48" t="s">
        <v>73</v>
      </c>
    </row>
    <row r="103" spans="1:5" ht="15.75">
      <c r="A103" s="322" t="s">
        <v>54</v>
      </c>
      <c r="B103" s="13"/>
      <c r="C103" s="237" t="s">
        <v>225</v>
      </c>
      <c r="D103" s="48" t="s">
        <v>73</v>
      </c>
      <c r="E103" s="48" t="s">
        <v>73</v>
      </c>
    </row>
    <row r="104" spans="1:5" ht="64.5" customHeight="1">
      <c r="A104" s="323" t="s">
        <v>56</v>
      </c>
      <c r="B104" s="49"/>
      <c r="C104" s="238"/>
      <c r="D104" s="67"/>
      <c r="E104" s="67"/>
    </row>
    <row r="105" spans="1:5" ht="25.5" customHeight="1">
      <c r="A105" s="225" t="s">
        <v>307</v>
      </c>
      <c r="B105" s="226"/>
      <c r="C105" s="219">
        <f>SUM(C54:C104)</f>
        <v>300</v>
      </c>
      <c r="D105" s="48" t="s">
        <v>73</v>
      </c>
      <c r="E105" s="48" t="s">
        <v>73</v>
      </c>
    </row>
    <row r="106" spans="1:5" ht="27.75" customHeight="1">
      <c r="A106" s="229" t="s">
        <v>57</v>
      </c>
      <c r="B106" s="230"/>
      <c r="C106" s="230"/>
      <c r="D106" s="48" t="s">
        <v>73</v>
      </c>
      <c r="E106" s="48" t="s">
        <v>73</v>
      </c>
    </row>
    <row r="107" spans="1:5" ht="33.75" customHeight="1">
      <c r="A107" s="317" t="s">
        <v>58</v>
      </c>
      <c r="B107" s="9" t="s">
        <v>349</v>
      </c>
      <c r="C107" s="48">
        <v>60</v>
      </c>
      <c r="D107" s="48" t="s">
        <v>360</v>
      </c>
      <c r="E107" s="48" t="s">
        <v>73</v>
      </c>
    </row>
    <row r="108" spans="1:5" ht="25.5" customHeight="1">
      <c r="A108" s="317" t="s">
        <v>59</v>
      </c>
      <c r="B108" s="9" t="s">
        <v>350</v>
      </c>
      <c r="C108" s="48">
        <v>30</v>
      </c>
      <c r="D108" s="48" t="s">
        <v>73</v>
      </c>
      <c r="E108" s="48" t="s">
        <v>73</v>
      </c>
    </row>
    <row r="109" spans="1:5" ht="25.5" customHeight="1">
      <c r="A109" s="317" t="s">
        <v>60</v>
      </c>
      <c r="B109" s="9" t="s">
        <v>61</v>
      </c>
      <c r="C109" s="48">
        <v>30</v>
      </c>
      <c r="D109" s="67"/>
      <c r="E109" s="67"/>
    </row>
    <row r="110" spans="1:5" ht="25.5" customHeight="1">
      <c r="A110" s="317" t="s">
        <v>62</v>
      </c>
      <c r="B110" s="9" t="s">
        <v>61</v>
      </c>
      <c r="C110" s="48">
        <v>30</v>
      </c>
      <c r="D110" s="67"/>
      <c r="E110" s="67"/>
    </row>
    <row r="111" spans="1:5" ht="25.5" customHeight="1">
      <c r="A111" s="317" t="s">
        <v>63</v>
      </c>
      <c r="B111" s="9" t="s">
        <v>61</v>
      </c>
      <c r="C111" s="48">
        <v>25</v>
      </c>
      <c r="D111" s="48" t="s">
        <v>73</v>
      </c>
      <c r="E111" s="48" t="s">
        <v>73</v>
      </c>
    </row>
    <row r="112" spans="1:5" ht="25.5" customHeight="1">
      <c r="A112" s="317" t="s">
        <v>64</v>
      </c>
      <c r="B112" s="9" t="s">
        <v>61</v>
      </c>
      <c r="C112" s="48">
        <v>25</v>
      </c>
      <c r="D112" s="48" t="s">
        <v>73</v>
      </c>
      <c r="E112" s="48" t="s">
        <v>73</v>
      </c>
    </row>
    <row r="113" spans="1:5" ht="25.5" customHeight="1">
      <c r="A113" s="317" t="s">
        <v>65</v>
      </c>
      <c r="B113" s="64" t="s">
        <v>66</v>
      </c>
      <c r="C113" s="83" t="s">
        <v>225</v>
      </c>
      <c r="D113" s="48" t="s">
        <v>360</v>
      </c>
      <c r="E113" s="48" t="s">
        <v>73</v>
      </c>
    </row>
    <row r="114" spans="1:5" ht="25.5" customHeight="1">
      <c r="A114" s="317" t="s">
        <v>67</v>
      </c>
      <c r="B114" s="64" t="s">
        <v>66</v>
      </c>
      <c r="C114" s="83" t="s">
        <v>225</v>
      </c>
      <c r="D114" s="48" t="s">
        <v>73</v>
      </c>
      <c r="E114" s="48" t="s">
        <v>73</v>
      </c>
    </row>
    <row r="115" spans="1:5" ht="25.5" customHeight="1">
      <c r="A115" s="225" t="s">
        <v>308</v>
      </c>
      <c r="B115" s="226"/>
      <c r="C115" s="219">
        <f>SUM(C107:C114)</f>
        <v>200</v>
      </c>
      <c r="D115" s="67"/>
      <c r="E115" s="67"/>
    </row>
    <row r="116" spans="1:5" ht="24.75" customHeight="1">
      <c r="A116" s="233" t="s">
        <v>68</v>
      </c>
      <c r="B116" s="234"/>
      <c r="C116" s="234"/>
      <c r="D116" s="67"/>
      <c r="E116" s="67"/>
    </row>
    <row r="117" spans="1:5" ht="24.75" customHeight="1">
      <c r="A117" s="227" t="s">
        <v>264</v>
      </c>
      <c r="B117" s="228"/>
      <c r="C117" s="160">
        <v>100</v>
      </c>
      <c r="D117" s="48" t="s">
        <v>73</v>
      </c>
      <c r="E117" s="48" t="s">
        <v>73</v>
      </c>
    </row>
    <row r="118" spans="1:5" ht="24.75" customHeight="1">
      <c r="A118" s="225" t="s">
        <v>309</v>
      </c>
      <c r="B118" s="226"/>
      <c r="C118" s="219">
        <v>100</v>
      </c>
      <c r="D118" s="48" t="s">
        <v>73</v>
      </c>
      <c r="E118" s="48" t="s">
        <v>73</v>
      </c>
    </row>
    <row r="119" spans="1:5" ht="24.75" customHeight="1">
      <c r="A119" s="225" t="s">
        <v>310</v>
      </c>
      <c r="B119" s="226"/>
      <c r="C119" s="219">
        <v>100</v>
      </c>
      <c r="D119" s="48" t="s">
        <v>360</v>
      </c>
      <c r="E119" s="48" t="s">
        <v>73</v>
      </c>
    </row>
    <row r="120" spans="1:5" ht="33.75" customHeight="1">
      <c r="A120" s="225" t="s">
        <v>264</v>
      </c>
      <c r="B120" s="226"/>
      <c r="C120" s="219">
        <f>+C118+C115++C117+C105+C49+C119</f>
        <v>1000</v>
      </c>
      <c r="D120" s="219" t="s">
        <v>73</v>
      </c>
      <c r="E120" s="219" t="s">
        <v>73</v>
      </c>
    </row>
    <row r="121" spans="3:5" ht="81" customHeight="1">
      <c r="C121" s="178"/>
      <c r="D121" s="35"/>
      <c r="E121" s="35"/>
    </row>
    <row r="124" ht="25.5" customHeight="1"/>
    <row r="125" ht="19.5" customHeight="1"/>
    <row r="126" ht="19.5" customHeight="1"/>
    <row r="127" ht="19.5" customHeight="1"/>
    <row r="128" ht="19.5" customHeight="1"/>
    <row r="129" ht="19.5" customHeight="1"/>
    <row r="130" ht="19.5" customHeight="1"/>
    <row r="132" ht="21.75" customHeight="1"/>
    <row r="133" ht="24.75" customHeight="1"/>
    <row r="134" ht="21.75" customHeight="1"/>
    <row r="135" ht="21.75" customHeight="1"/>
    <row r="136" ht="21.75" customHeight="1"/>
    <row r="137" ht="21.75" customHeight="1"/>
    <row r="138" ht="21.75" customHeight="1"/>
    <row r="139" ht="21.75" customHeight="1"/>
    <row r="140" ht="21.75" customHeight="1"/>
    <row r="141" ht="20.25" customHeight="1"/>
    <row r="142" ht="21.75" customHeight="1"/>
    <row r="143" ht="12.75" customHeight="1" hidden="1"/>
    <row r="144" ht="21.75" customHeight="1"/>
    <row r="145" ht="12.75" customHeight="1" hidden="1"/>
    <row r="146" ht="21.75" customHeight="1"/>
    <row r="147" ht="19.5" customHeight="1"/>
    <row r="148" ht="22.5" customHeight="1"/>
    <row r="150" ht="22.5" customHeight="1"/>
    <row r="151" s="7" customFormat="1" ht="19.5" customHeight="1"/>
    <row r="152" s="7" customFormat="1" ht="19.5" customHeight="1"/>
    <row r="153" ht="19.5" customHeight="1"/>
    <row r="154" ht="21" customHeight="1"/>
    <row r="155" s="7" customFormat="1" ht="21.75" customHeight="1"/>
    <row r="156" ht="21.75" customHeight="1"/>
    <row r="157" ht="24.75" customHeight="1"/>
    <row r="159" ht="21.75" customHeight="1"/>
    <row r="160" ht="21.75" customHeight="1"/>
    <row r="161" ht="21.75" customHeight="1"/>
    <row r="162" ht="21.75" customHeight="1"/>
    <row r="163" ht="21.75" customHeight="1"/>
    <row r="164" spans="1:3" s="7" customFormat="1" ht="21.75" customHeight="1">
      <c r="A164" s="86"/>
      <c r="B164" s="86"/>
      <c r="C164" s="87"/>
    </row>
    <row r="165" spans="1:2" ht="19.5" customHeight="1">
      <c r="A165" s="15"/>
      <c r="B165" s="15"/>
    </row>
    <row r="166" ht="29.25" customHeight="1"/>
    <row r="167" ht="24.7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1" ht="36.75" customHeight="1"/>
    <row r="203" ht="21.75" customHeight="1"/>
    <row r="204" ht="30" customHeight="1"/>
    <row r="206" ht="21.75" customHeight="1"/>
    <row r="207" ht="21.75" customHeight="1"/>
    <row r="208" ht="21.75" customHeight="1"/>
    <row r="209" ht="21.75" customHeight="1"/>
    <row r="210" ht="33.75" customHeight="1"/>
    <row r="216" ht="15" hidden="1"/>
    <row r="217" ht="15" hidden="1"/>
    <row r="228" ht="23.25" customHeight="1"/>
    <row r="244" ht="23.25" customHeight="1"/>
    <row r="248" ht="24.75" customHeight="1"/>
    <row r="249" ht="35.25" customHeight="1"/>
    <row r="252" ht="24" customHeight="1"/>
    <row r="253" ht="21.75" customHeight="1"/>
    <row r="255" ht="21.75" customHeight="1"/>
    <row r="256" ht="21.75" customHeight="1"/>
    <row r="257" ht="19.5" customHeight="1"/>
    <row r="258" ht="19.5" customHeight="1"/>
    <row r="259" ht="19.5" customHeight="1"/>
    <row r="260" ht="19.5" customHeight="1"/>
    <row r="261" ht="19.5" customHeight="1"/>
    <row r="262" spans="1:3" s="7" customFormat="1" ht="23.25" customHeight="1">
      <c r="A262" s="99"/>
      <c r="B262" s="99"/>
      <c r="C262" s="100"/>
    </row>
    <row r="263" spans="2:3" ht="27" customHeight="1">
      <c r="B263" s="1"/>
      <c r="C263" s="1"/>
    </row>
    <row r="264" spans="2:3" ht="21.75" customHeight="1">
      <c r="B264" s="1"/>
      <c r="C264" s="1"/>
    </row>
    <row r="265" spans="2:3" ht="21.75" customHeight="1">
      <c r="B265" s="1"/>
      <c r="C265" s="1"/>
    </row>
    <row r="266" spans="2:3" ht="21.75" customHeight="1">
      <c r="B266" s="1"/>
      <c r="C266" s="1"/>
    </row>
    <row r="267" spans="2:3" ht="13.5" customHeight="1">
      <c r="B267" s="1"/>
      <c r="C267" s="1"/>
    </row>
    <row r="268" spans="2:3" ht="21.75" customHeight="1">
      <c r="B268" s="1"/>
      <c r="C268" s="1"/>
    </row>
    <row r="269" spans="2:3" ht="12.75">
      <c r="B269" s="1"/>
      <c r="C269" s="1"/>
    </row>
    <row r="270" spans="2:3" ht="21.75" customHeight="1">
      <c r="B270" s="1"/>
      <c r="C270" s="1"/>
    </row>
    <row r="271" spans="2:3" ht="21.75" customHeight="1">
      <c r="B271" s="1"/>
      <c r="C271" s="1"/>
    </row>
    <row r="272" spans="2:3" ht="21.75" customHeight="1">
      <c r="B272" s="1"/>
      <c r="C272" s="1"/>
    </row>
    <row r="273" spans="2:3" ht="21.75" customHeight="1">
      <c r="B273" s="1"/>
      <c r="C273" s="1"/>
    </row>
    <row r="274" spans="2:3" ht="21.75" customHeight="1">
      <c r="B274" s="1"/>
      <c r="C274" s="1"/>
    </row>
    <row r="275" spans="2:3" ht="21.75" customHeight="1">
      <c r="B275" s="1"/>
      <c r="C275" s="1"/>
    </row>
    <row r="276" spans="2:3" ht="21.75" customHeight="1">
      <c r="B276" s="1"/>
      <c r="C276" s="1"/>
    </row>
    <row r="277" spans="2:3" ht="21.75" customHeight="1">
      <c r="B277" s="1"/>
      <c r="C277" s="1"/>
    </row>
    <row r="278" spans="2:3" ht="34.5" customHeight="1">
      <c r="B278" s="1"/>
      <c r="C278" s="1"/>
    </row>
    <row r="279" spans="2:3" ht="36.75" customHeight="1">
      <c r="B279" s="1"/>
      <c r="C279" s="1"/>
    </row>
    <row r="280" spans="2:3" ht="21.75" customHeight="1">
      <c r="B280" s="1"/>
      <c r="C280" s="1"/>
    </row>
    <row r="281" spans="2:3" ht="21.75" customHeight="1">
      <c r="B281" s="1"/>
      <c r="C281" s="1"/>
    </row>
    <row r="282" spans="2:3" ht="21.75" customHeight="1">
      <c r="B282" s="1"/>
      <c r="C282" s="1"/>
    </row>
    <row r="283" spans="2:3" ht="24" customHeight="1">
      <c r="B283" s="1"/>
      <c r="C283" s="1"/>
    </row>
    <row r="284" spans="2:3" ht="12.75">
      <c r="B284" s="1"/>
      <c r="C284" s="1"/>
    </row>
    <row r="285" spans="2:3" ht="21.75" customHeight="1">
      <c r="B285" s="1"/>
      <c r="C285" s="1"/>
    </row>
    <row r="286" spans="2:3" ht="21.75" customHeight="1">
      <c r="B286" s="1"/>
      <c r="C286" s="1"/>
    </row>
    <row r="287" spans="2:3" ht="21.75" customHeight="1">
      <c r="B287" s="1"/>
      <c r="C287" s="1"/>
    </row>
    <row r="288" spans="2:3" ht="21.75" customHeight="1">
      <c r="B288" s="1"/>
      <c r="C288" s="1"/>
    </row>
    <row r="289" spans="2:3" ht="21.75" customHeight="1">
      <c r="B289" s="1"/>
      <c r="C289" s="1"/>
    </row>
    <row r="290" spans="2:3" ht="12.75">
      <c r="B290" s="1"/>
      <c r="C290" s="1"/>
    </row>
    <row r="291" spans="2:3" ht="21.75" customHeight="1">
      <c r="B291" s="1"/>
      <c r="C291" s="1"/>
    </row>
    <row r="292" spans="2:3" ht="21.75" customHeight="1">
      <c r="B292" s="1"/>
      <c r="C292" s="1"/>
    </row>
    <row r="293" spans="2:3" ht="21.75" customHeight="1">
      <c r="B293" s="1"/>
      <c r="C293" s="1"/>
    </row>
    <row r="294" spans="2:3" ht="21.75" customHeight="1">
      <c r="B294" s="1"/>
      <c r="C294" s="1"/>
    </row>
    <row r="295" spans="2:3" ht="21.75" customHeight="1">
      <c r="B295" s="1"/>
      <c r="C295" s="1"/>
    </row>
    <row r="296" spans="2:3" ht="12.75">
      <c r="B296" s="1"/>
      <c r="C296" s="1"/>
    </row>
    <row r="297" spans="2:3" ht="21.75" customHeight="1">
      <c r="B297" s="1"/>
      <c r="C297" s="1"/>
    </row>
    <row r="298" spans="2:3" ht="21.75" customHeight="1">
      <c r="B298" s="1"/>
      <c r="C298" s="1"/>
    </row>
    <row r="299" spans="2:3" ht="21.75" customHeight="1">
      <c r="B299" s="1"/>
      <c r="C299" s="1"/>
    </row>
    <row r="300" spans="2:3" ht="21.75" customHeight="1">
      <c r="B300" s="1"/>
      <c r="C300" s="1"/>
    </row>
    <row r="301" spans="2:3" ht="21.75" customHeight="1">
      <c r="B301" s="1"/>
      <c r="C301" s="1"/>
    </row>
    <row r="302" spans="2:3" ht="21.75" customHeight="1">
      <c r="B302" s="1"/>
      <c r="C302" s="1"/>
    </row>
    <row r="303" spans="2:3" ht="50.25" customHeight="1">
      <c r="B303" s="1"/>
      <c r="C303" s="1"/>
    </row>
    <row r="304" spans="2:3" ht="21.75" customHeight="1">
      <c r="B304" s="1"/>
      <c r="C304" s="1"/>
    </row>
    <row r="305" spans="2:3" ht="21.75" customHeight="1">
      <c r="B305" s="1"/>
      <c r="C305" s="1"/>
    </row>
    <row r="306" spans="2:3" ht="57" customHeight="1">
      <c r="B306" s="1"/>
      <c r="C306" s="1"/>
    </row>
    <row r="307" spans="2:3" ht="12.75">
      <c r="B307" s="1"/>
      <c r="C307" s="1"/>
    </row>
    <row r="308" spans="2:3" ht="21.75" customHeight="1">
      <c r="B308" s="1"/>
      <c r="C308" s="1"/>
    </row>
    <row r="309" spans="2:3" ht="21.75" customHeight="1">
      <c r="B309" s="1"/>
      <c r="C309" s="1"/>
    </row>
    <row r="310" spans="2:3" ht="21.75" customHeight="1">
      <c r="B310" s="1"/>
      <c r="C310" s="1"/>
    </row>
    <row r="311" spans="2:3" ht="12.75" customHeight="1">
      <c r="B311" s="1"/>
      <c r="C311" s="1"/>
    </row>
    <row r="312" spans="2:3" ht="18.75" customHeight="1">
      <c r="B312" s="1"/>
      <c r="C312" s="1"/>
    </row>
    <row r="313" spans="2:3" ht="12.75">
      <c r="B313" s="1"/>
      <c r="C313" s="1"/>
    </row>
    <row r="314" spans="2:3" ht="12.75">
      <c r="B314" s="1"/>
      <c r="C314" s="1"/>
    </row>
    <row r="315" spans="2:3" ht="12.75">
      <c r="B315" s="1"/>
      <c r="C315" s="1"/>
    </row>
    <row r="316" spans="2:3" ht="21.75" customHeight="1">
      <c r="B316" s="1"/>
      <c r="C316" s="1"/>
    </row>
    <row r="317" spans="2:3" ht="21.75" customHeight="1">
      <c r="B317" s="1"/>
      <c r="C317" s="1"/>
    </row>
    <row r="318" spans="2:3" ht="21.75" customHeight="1">
      <c r="B318" s="1"/>
      <c r="C318" s="1"/>
    </row>
    <row r="319" spans="2:3" ht="21.75" customHeight="1">
      <c r="B319" s="1"/>
      <c r="C319" s="1"/>
    </row>
  </sheetData>
  <sheetProtection selectLockedCells="1" selectUnlockedCells="1"/>
  <mergeCells count="26">
    <mergeCell ref="A52:B53"/>
    <mergeCell ref="A19:C19"/>
    <mergeCell ref="A24:C24"/>
    <mergeCell ref="C3:C4"/>
    <mergeCell ref="A49:B49"/>
    <mergeCell ref="A1:E1"/>
    <mergeCell ref="A2:E2"/>
    <mergeCell ref="A116:C116"/>
    <mergeCell ref="A105:B105"/>
    <mergeCell ref="A14:C14"/>
    <mergeCell ref="A118:B118"/>
    <mergeCell ref="A28:C28"/>
    <mergeCell ref="C100:C102"/>
    <mergeCell ref="C52:C53"/>
    <mergeCell ref="C103:C104"/>
    <mergeCell ref="A115:B115"/>
    <mergeCell ref="D3:D4"/>
    <mergeCell ref="E3:E4"/>
    <mergeCell ref="D52:D53"/>
    <mergeCell ref="E52:E53"/>
    <mergeCell ref="D19:E19"/>
    <mergeCell ref="A120:B120"/>
    <mergeCell ref="A119:B119"/>
    <mergeCell ref="A117:B117"/>
    <mergeCell ref="A106:C106"/>
    <mergeCell ref="A50:C50"/>
  </mergeCells>
  <printOptions horizontalCentered="1"/>
  <pageMargins left="0.9055118110236221" right="0.3937007874015748" top="0.5511811023622047" bottom="0.5511811023622047" header="0.5118110236220472" footer="0.5118110236220472"/>
  <pageSetup horizontalDpi="300" verticalDpi="300" orientation="landscape" scale="70" r:id="rId1"/>
  <rowBreaks count="4" manualBreakCount="4">
    <brk id="28" max="255" man="1"/>
    <brk id="53" max="255" man="1"/>
    <brk id="105" max="255" man="1"/>
    <brk id="151" max="255" man="1"/>
  </rowBreaks>
</worksheet>
</file>

<file path=xl/worksheets/sheet2.xml><?xml version="1.0" encoding="utf-8"?>
<worksheet xmlns="http://schemas.openxmlformats.org/spreadsheetml/2006/main" xmlns:r="http://schemas.openxmlformats.org/officeDocument/2006/relationships">
  <dimension ref="A1:E119"/>
  <sheetViews>
    <sheetView view="pageBreakPreview" zoomScale="90" zoomScaleSheetLayoutView="90" zoomScalePageLayoutView="0" workbookViewId="0" topLeftCell="A1">
      <selection activeCell="A5" sqref="A5"/>
    </sheetView>
  </sheetViews>
  <sheetFormatPr defaultColWidth="11.421875" defaultRowHeight="12.75"/>
  <cols>
    <col min="1" max="1" width="47.140625" style="0" customWidth="1"/>
    <col min="2" max="2" width="38.421875" style="103" bestFit="1" customWidth="1"/>
    <col min="3" max="3" width="35.140625" style="0" customWidth="1"/>
  </cols>
  <sheetData>
    <row r="1" spans="1:5" ht="26.25" customHeight="1">
      <c r="A1" s="305" t="s">
        <v>0</v>
      </c>
      <c r="B1" s="306"/>
      <c r="C1" s="306"/>
      <c r="D1" s="324"/>
      <c r="E1" s="325"/>
    </row>
    <row r="2" spans="1:5" ht="32.25" customHeight="1">
      <c r="A2" s="326" t="s">
        <v>378</v>
      </c>
      <c r="B2" s="241"/>
      <c r="C2" s="241"/>
      <c r="D2" s="249" t="s">
        <v>358</v>
      </c>
      <c r="E2" s="249" t="s">
        <v>361</v>
      </c>
    </row>
    <row r="3" spans="1:5" ht="42.75" customHeight="1">
      <c r="A3" s="84" t="s">
        <v>98</v>
      </c>
      <c r="B3" s="45" t="s">
        <v>99</v>
      </c>
      <c r="C3" s="219" t="s">
        <v>224</v>
      </c>
      <c r="D3" s="250"/>
      <c r="E3" s="250"/>
    </row>
    <row r="4" spans="1:5" ht="20.25" customHeight="1">
      <c r="A4" s="105" t="s">
        <v>100</v>
      </c>
      <c r="B4" s="106"/>
      <c r="C4" s="66"/>
      <c r="D4" s="66"/>
      <c r="E4" s="66"/>
    </row>
    <row r="5" spans="1:5" ht="111.75" customHeight="1">
      <c r="A5" s="31" t="s">
        <v>101</v>
      </c>
      <c r="B5" s="89"/>
      <c r="C5" s="238" t="s">
        <v>270</v>
      </c>
      <c r="D5" s="48" t="s">
        <v>73</v>
      </c>
      <c r="E5" s="48" t="s">
        <v>73</v>
      </c>
    </row>
    <row r="6" spans="1:5" ht="15" customHeight="1">
      <c r="A6" s="32" t="s">
        <v>102</v>
      </c>
      <c r="B6" s="107">
        <v>300000000</v>
      </c>
      <c r="C6" s="238"/>
      <c r="D6" s="48" t="s">
        <v>73</v>
      </c>
      <c r="E6" s="48" t="s">
        <v>73</v>
      </c>
    </row>
    <row r="7" spans="1:5" ht="15" customHeight="1">
      <c r="A7" s="102" t="s">
        <v>38</v>
      </c>
      <c r="B7" s="118" t="s">
        <v>103</v>
      </c>
      <c r="C7" s="70"/>
      <c r="D7" s="70"/>
      <c r="E7" s="70"/>
    </row>
    <row r="8" spans="1:5" ht="15" customHeight="1">
      <c r="A8" s="74" t="s">
        <v>104</v>
      </c>
      <c r="B8" s="111"/>
      <c r="C8" s="116" t="s">
        <v>270</v>
      </c>
      <c r="D8" s="66"/>
      <c r="E8" s="66"/>
    </row>
    <row r="9" spans="1:5" ht="15" customHeight="1">
      <c r="A9" s="75" t="s">
        <v>105</v>
      </c>
      <c r="B9" s="112" t="s">
        <v>373</v>
      </c>
      <c r="C9" s="113" t="s">
        <v>270</v>
      </c>
      <c r="D9" s="48" t="s">
        <v>73</v>
      </c>
      <c r="E9" s="48" t="s">
        <v>73</v>
      </c>
    </row>
    <row r="10" spans="1:5" ht="15" customHeight="1">
      <c r="A10" s="75" t="s">
        <v>106</v>
      </c>
      <c r="B10" s="113"/>
      <c r="C10" s="113">
        <v>15</v>
      </c>
      <c r="D10" s="48" t="s">
        <v>73</v>
      </c>
      <c r="E10" s="48" t="s">
        <v>73</v>
      </c>
    </row>
    <row r="11" spans="1:5" ht="15" customHeight="1">
      <c r="A11" s="75" t="s">
        <v>107</v>
      </c>
      <c r="B11" s="113"/>
      <c r="C11" s="113">
        <v>10</v>
      </c>
      <c r="D11" s="69"/>
      <c r="E11" s="69"/>
    </row>
    <row r="12" spans="1:5" ht="15" customHeight="1">
      <c r="A12" s="75" t="s">
        <v>108</v>
      </c>
      <c r="B12" s="112" t="s">
        <v>374</v>
      </c>
      <c r="C12" s="113">
        <v>10</v>
      </c>
      <c r="D12" s="67"/>
      <c r="E12" s="67"/>
    </row>
    <row r="13" spans="1:5" ht="15" customHeight="1">
      <c r="A13" s="75" t="s">
        <v>109</v>
      </c>
      <c r="B13" s="113"/>
      <c r="C13" s="113">
        <v>10</v>
      </c>
      <c r="D13" s="48" t="s">
        <v>73</v>
      </c>
      <c r="E13" s="48" t="s">
        <v>73</v>
      </c>
    </row>
    <row r="14" spans="1:5" ht="15" customHeight="1">
      <c r="A14" s="75" t="s">
        <v>275</v>
      </c>
      <c r="B14" s="113"/>
      <c r="C14" s="113">
        <v>15</v>
      </c>
      <c r="D14" s="48" t="s">
        <v>73</v>
      </c>
      <c r="E14" s="48" t="s">
        <v>73</v>
      </c>
    </row>
    <row r="15" spans="1:5" ht="15" customHeight="1">
      <c r="A15" s="75" t="s">
        <v>110</v>
      </c>
      <c r="B15" s="114"/>
      <c r="C15" s="113">
        <v>10</v>
      </c>
      <c r="D15" s="48" t="s">
        <v>360</v>
      </c>
      <c r="E15" s="48" t="s">
        <v>73</v>
      </c>
    </row>
    <row r="16" spans="1:5" ht="15" customHeight="1">
      <c r="A16" s="75" t="s">
        <v>111</v>
      </c>
      <c r="B16" s="112" t="s">
        <v>283</v>
      </c>
      <c r="C16" s="113">
        <v>10</v>
      </c>
      <c r="D16" s="48" t="s">
        <v>73</v>
      </c>
      <c r="E16" s="48" t="s">
        <v>73</v>
      </c>
    </row>
    <row r="17" spans="1:5" ht="15" customHeight="1">
      <c r="A17" s="75" t="s">
        <v>112</v>
      </c>
      <c r="B17" s="112" t="s">
        <v>113</v>
      </c>
      <c r="C17" s="113">
        <v>10</v>
      </c>
      <c r="D17" s="67"/>
      <c r="E17" s="67"/>
    </row>
    <row r="18" spans="1:5" ht="15" customHeight="1">
      <c r="A18" s="75" t="s">
        <v>114</v>
      </c>
      <c r="B18" s="112" t="s">
        <v>283</v>
      </c>
      <c r="C18" s="113">
        <v>10</v>
      </c>
      <c r="D18" s="67"/>
      <c r="E18" s="67"/>
    </row>
    <row r="19" spans="1:5" ht="15" customHeight="1">
      <c r="A19" s="75" t="s">
        <v>115</v>
      </c>
      <c r="B19" s="112"/>
      <c r="C19" s="113">
        <v>15</v>
      </c>
      <c r="D19" s="48" t="s">
        <v>73</v>
      </c>
      <c r="E19" s="48" t="s">
        <v>73</v>
      </c>
    </row>
    <row r="20" spans="1:5" ht="15" customHeight="1">
      <c r="A20" s="75" t="s">
        <v>116</v>
      </c>
      <c r="B20" s="113" t="s">
        <v>375</v>
      </c>
      <c r="C20" s="113">
        <v>25</v>
      </c>
      <c r="D20" s="48" t="s">
        <v>73</v>
      </c>
      <c r="E20" s="48" t="s">
        <v>73</v>
      </c>
    </row>
    <row r="21" spans="1:5" ht="90">
      <c r="A21" s="75" t="s">
        <v>284</v>
      </c>
      <c r="B21" s="113"/>
      <c r="C21" s="113">
        <v>15</v>
      </c>
      <c r="D21" s="48" t="s">
        <v>360</v>
      </c>
      <c r="E21" s="48" t="s">
        <v>73</v>
      </c>
    </row>
    <row r="22" spans="1:5" ht="30">
      <c r="A22" s="75" t="s">
        <v>117</v>
      </c>
      <c r="B22" s="112"/>
      <c r="C22" s="113">
        <v>5</v>
      </c>
      <c r="D22" s="67"/>
      <c r="E22" s="67"/>
    </row>
    <row r="23" spans="1:5" ht="49.5" customHeight="1">
      <c r="A23" s="109" t="s">
        <v>118</v>
      </c>
      <c r="B23" s="113"/>
      <c r="C23" s="113">
        <v>15</v>
      </c>
      <c r="D23" s="48" t="s">
        <v>73</v>
      </c>
      <c r="E23" s="48" t="s">
        <v>73</v>
      </c>
    </row>
    <row r="24" spans="1:5" ht="15">
      <c r="A24" s="75" t="s">
        <v>119</v>
      </c>
      <c r="B24" s="112" t="s">
        <v>274</v>
      </c>
      <c r="C24" s="113">
        <v>10</v>
      </c>
      <c r="D24" s="48" t="s">
        <v>73</v>
      </c>
      <c r="E24" s="48" t="s">
        <v>73</v>
      </c>
    </row>
    <row r="25" spans="1:5" ht="15">
      <c r="A25" s="75" t="s">
        <v>120</v>
      </c>
      <c r="B25" s="113" t="s">
        <v>276</v>
      </c>
      <c r="C25" s="113" t="s">
        <v>270</v>
      </c>
      <c r="D25" s="48" t="s">
        <v>360</v>
      </c>
      <c r="E25" s="48" t="s">
        <v>73</v>
      </c>
    </row>
    <row r="26" spans="1:5" ht="15" customHeight="1">
      <c r="A26" s="75" t="s">
        <v>121</v>
      </c>
      <c r="B26" s="113"/>
      <c r="C26" s="113">
        <v>10</v>
      </c>
      <c r="D26" s="67"/>
      <c r="E26" s="67"/>
    </row>
    <row r="27" spans="1:5" ht="15" customHeight="1">
      <c r="A27" s="75" t="s">
        <v>122</v>
      </c>
      <c r="B27" s="113"/>
      <c r="C27" s="113">
        <v>10</v>
      </c>
      <c r="D27" s="48" t="s">
        <v>73</v>
      </c>
      <c r="E27" s="48" t="s">
        <v>73</v>
      </c>
    </row>
    <row r="28" spans="1:5" ht="15" customHeight="1">
      <c r="A28" s="75" t="s">
        <v>123</v>
      </c>
      <c r="B28" s="113" t="s">
        <v>300</v>
      </c>
      <c r="C28" s="113">
        <v>10</v>
      </c>
      <c r="D28" s="48" t="s">
        <v>73</v>
      </c>
      <c r="E28" s="48" t="s">
        <v>73</v>
      </c>
    </row>
    <row r="29" spans="1:5" ht="15" customHeight="1">
      <c r="A29" s="75" t="s">
        <v>124</v>
      </c>
      <c r="B29" s="113" t="s">
        <v>276</v>
      </c>
      <c r="C29" s="113">
        <v>5</v>
      </c>
      <c r="D29" s="48" t="s">
        <v>360</v>
      </c>
      <c r="E29" s="48" t="s">
        <v>73</v>
      </c>
    </row>
    <row r="30" spans="1:5" ht="30">
      <c r="A30" s="75" t="s">
        <v>125</v>
      </c>
      <c r="B30" s="113" t="s">
        <v>286</v>
      </c>
      <c r="C30" s="113" t="s">
        <v>270</v>
      </c>
      <c r="D30" s="48" t="s">
        <v>73</v>
      </c>
      <c r="E30" s="48" t="s">
        <v>73</v>
      </c>
    </row>
    <row r="31" spans="1:5" ht="15">
      <c r="A31" s="75" t="s">
        <v>124</v>
      </c>
      <c r="B31" s="113" t="s">
        <v>277</v>
      </c>
      <c r="C31" s="113">
        <v>15</v>
      </c>
      <c r="D31" s="67"/>
      <c r="E31" s="67"/>
    </row>
    <row r="32" spans="1:5" ht="37.5" customHeight="1">
      <c r="A32" s="75" t="s">
        <v>126</v>
      </c>
      <c r="B32" s="113"/>
      <c r="C32" s="113">
        <v>10</v>
      </c>
      <c r="D32" s="48" t="s">
        <v>73</v>
      </c>
      <c r="E32" s="48" t="s">
        <v>73</v>
      </c>
    </row>
    <row r="33" spans="1:5" ht="15">
      <c r="A33" s="75" t="s">
        <v>127</v>
      </c>
      <c r="B33" s="113"/>
      <c r="C33" s="113">
        <v>10</v>
      </c>
      <c r="D33" s="67"/>
      <c r="E33" s="67"/>
    </row>
    <row r="34" spans="1:5" ht="75">
      <c r="A34" s="123" t="s">
        <v>278</v>
      </c>
      <c r="B34" s="113" t="s">
        <v>285</v>
      </c>
      <c r="C34" s="113">
        <v>10</v>
      </c>
      <c r="D34" s="48" t="s">
        <v>73</v>
      </c>
      <c r="E34" s="48" t="s">
        <v>73</v>
      </c>
    </row>
    <row r="35" spans="1:5" ht="43.5" customHeight="1">
      <c r="A35" s="75" t="s">
        <v>128</v>
      </c>
      <c r="B35" s="115"/>
      <c r="C35" s="113">
        <v>5</v>
      </c>
      <c r="D35" s="48" t="s">
        <v>73</v>
      </c>
      <c r="E35" s="48" t="s">
        <v>73</v>
      </c>
    </row>
    <row r="36" spans="1:5" ht="96" customHeight="1">
      <c r="A36" s="109" t="s">
        <v>129</v>
      </c>
      <c r="B36" s="140" t="s">
        <v>288</v>
      </c>
      <c r="C36" s="140">
        <v>5</v>
      </c>
      <c r="D36" s="48" t="s">
        <v>360</v>
      </c>
      <c r="E36" s="48" t="s">
        <v>73</v>
      </c>
    </row>
    <row r="37" spans="1:5" ht="37.5" customHeight="1">
      <c r="A37" s="109" t="s">
        <v>130</v>
      </c>
      <c r="B37" s="140" t="s">
        <v>287</v>
      </c>
      <c r="C37" s="140">
        <v>10</v>
      </c>
      <c r="D37" s="48" t="s">
        <v>73</v>
      </c>
      <c r="E37" s="48" t="s">
        <v>73</v>
      </c>
    </row>
    <row r="38" spans="1:5" ht="94.5" customHeight="1">
      <c r="A38" s="75" t="s">
        <v>131</v>
      </c>
      <c r="B38" s="117" t="s">
        <v>289</v>
      </c>
      <c r="C38" s="113">
        <v>10</v>
      </c>
      <c r="D38" s="67"/>
      <c r="E38" s="67"/>
    </row>
    <row r="39" spans="1:5" ht="139.5" customHeight="1">
      <c r="A39" s="110" t="s">
        <v>132</v>
      </c>
      <c r="B39" s="117" t="s">
        <v>289</v>
      </c>
      <c r="C39" s="117">
        <v>5</v>
      </c>
      <c r="D39" s="67"/>
      <c r="E39" s="67"/>
    </row>
    <row r="40" spans="1:5" ht="24" customHeight="1">
      <c r="A40" s="245" t="s">
        <v>311</v>
      </c>
      <c r="B40" s="246"/>
      <c r="C40" s="108">
        <f>SUM(C8:C39)</f>
        <v>300</v>
      </c>
      <c r="D40" s="108" t="s">
        <v>73</v>
      </c>
      <c r="E40" s="108" t="s">
        <v>73</v>
      </c>
    </row>
    <row r="41" spans="1:5" ht="15" customHeight="1">
      <c r="A41" s="251" t="s">
        <v>133</v>
      </c>
      <c r="B41" s="253"/>
      <c r="C41" s="253"/>
      <c r="D41" s="251" t="s">
        <v>73</v>
      </c>
      <c r="E41" s="252"/>
    </row>
    <row r="42" spans="1:5" ht="30">
      <c r="A42" s="33" t="s">
        <v>42</v>
      </c>
      <c r="B42" s="113"/>
      <c r="C42" s="48">
        <v>20</v>
      </c>
      <c r="D42" s="48" t="s">
        <v>360</v>
      </c>
      <c r="E42" s="48" t="s">
        <v>73</v>
      </c>
    </row>
    <row r="43" spans="1:5" ht="15">
      <c r="A43" s="34" t="s">
        <v>134</v>
      </c>
      <c r="B43" s="113"/>
      <c r="C43" s="48">
        <v>20</v>
      </c>
      <c r="D43" s="48" t="s">
        <v>73</v>
      </c>
      <c r="E43" s="48" t="s">
        <v>73</v>
      </c>
    </row>
    <row r="44" spans="1:5" ht="15" customHeight="1">
      <c r="A44" s="34" t="s">
        <v>44</v>
      </c>
      <c r="B44" s="113" t="s">
        <v>276</v>
      </c>
      <c r="C44" s="48">
        <v>20</v>
      </c>
      <c r="D44" s="67"/>
      <c r="E44" s="67"/>
    </row>
    <row r="45" spans="1:5" ht="45">
      <c r="A45" s="59" t="s">
        <v>292</v>
      </c>
      <c r="B45" s="141"/>
      <c r="C45" s="48">
        <v>5</v>
      </c>
      <c r="D45" s="67"/>
      <c r="E45" s="67"/>
    </row>
    <row r="46" spans="1:5" ht="30.75" customHeight="1">
      <c r="A46" s="34" t="s">
        <v>86</v>
      </c>
      <c r="B46" s="113"/>
      <c r="C46" s="48">
        <v>7</v>
      </c>
      <c r="D46" s="48" t="s">
        <v>73</v>
      </c>
      <c r="E46" s="48" t="s">
        <v>73</v>
      </c>
    </row>
    <row r="47" spans="1:5" ht="15" customHeight="1">
      <c r="A47" s="34" t="s">
        <v>135</v>
      </c>
      <c r="B47" s="113"/>
      <c r="C47" s="48">
        <v>10</v>
      </c>
      <c r="D47" s="48" t="s">
        <v>73</v>
      </c>
      <c r="E47" s="48" t="s">
        <v>73</v>
      </c>
    </row>
    <row r="48" spans="1:5" ht="15" customHeight="1">
      <c r="A48" s="59" t="s">
        <v>136</v>
      </c>
      <c r="B48" s="113"/>
      <c r="C48" s="48">
        <v>10</v>
      </c>
      <c r="D48" s="67"/>
      <c r="E48" s="67"/>
    </row>
    <row r="49" spans="1:5" ht="15" customHeight="1">
      <c r="A49" s="34" t="s">
        <v>137</v>
      </c>
      <c r="B49" s="113"/>
      <c r="C49" s="48">
        <v>25</v>
      </c>
      <c r="D49" s="48" t="s">
        <v>73</v>
      </c>
      <c r="E49" s="48" t="s">
        <v>73</v>
      </c>
    </row>
    <row r="50" spans="1:5" ht="15" customHeight="1">
      <c r="A50" s="34" t="s">
        <v>50</v>
      </c>
      <c r="B50" s="113"/>
      <c r="C50" s="48">
        <v>8</v>
      </c>
      <c r="D50" s="48" t="s">
        <v>73</v>
      </c>
      <c r="E50" s="48" t="s">
        <v>73</v>
      </c>
    </row>
    <row r="51" spans="1:5" ht="30" customHeight="1">
      <c r="A51" s="34" t="s">
        <v>138</v>
      </c>
      <c r="B51" s="113"/>
      <c r="C51" s="48">
        <v>10</v>
      </c>
      <c r="D51" s="48" t="s">
        <v>73</v>
      </c>
      <c r="E51" s="48" t="s">
        <v>73</v>
      </c>
    </row>
    <row r="52" spans="1:5" ht="30">
      <c r="A52" s="34" t="s">
        <v>139</v>
      </c>
      <c r="B52" s="113"/>
      <c r="C52" s="48">
        <v>15</v>
      </c>
      <c r="D52" s="48" t="s">
        <v>73</v>
      </c>
      <c r="E52" s="48" t="s">
        <v>73</v>
      </c>
    </row>
    <row r="53" spans="1:5" ht="15">
      <c r="A53" s="34" t="s">
        <v>140</v>
      </c>
      <c r="B53" s="113"/>
      <c r="C53" s="48">
        <v>10</v>
      </c>
      <c r="D53" s="48" t="s">
        <v>73</v>
      </c>
      <c r="E53" s="48" t="s">
        <v>73</v>
      </c>
    </row>
    <row r="54" spans="1:5" ht="30">
      <c r="A54" s="34" t="s">
        <v>141</v>
      </c>
      <c r="B54" s="112" t="s">
        <v>274</v>
      </c>
      <c r="C54" s="48">
        <v>20</v>
      </c>
      <c r="D54" s="48" t="s">
        <v>360</v>
      </c>
      <c r="E54" s="48" t="s">
        <v>73</v>
      </c>
    </row>
    <row r="55" spans="1:5" ht="30">
      <c r="A55" s="34" t="s">
        <v>142</v>
      </c>
      <c r="B55" s="112" t="s">
        <v>274</v>
      </c>
      <c r="C55" s="48">
        <v>20</v>
      </c>
      <c r="D55" s="48" t="s">
        <v>73</v>
      </c>
      <c r="E55" s="48" t="s">
        <v>73</v>
      </c>
    </row>
    <row r="56" spans="1:5" ht="30">
      <c r="A56" s="34" t="s">
        <v>143</v>
      </c>
      <c r="B56" s="113"/>
      <c r="C56" s="48">
        <v>10</v>
      </c>
      <c r="D56" s="67"/>
      <c r="E56" s="67"/>
    </row>
    <row r="57" spans="1:5" ht="30">
      <c r="A57" s="34" t="s">
        <v>144</v>
      </c>
      <c r="B57" s="113"/>
      <c r="C57" s="48">
        <v>10</v>
      </c>
      <c r="D57" s="67"/>
      <c r="E57" s="67"/>
    </row>
    <row r="58" spans="1:5" ht="15" customHeight="1">
      <c r="A58" s="34" t="s">
        <v>51</v>
      </c>
      <c r="B58" s="113"/>
      <c r="C58" s="48">
        <v>10</v>
      </c>
      <c r="D58" s="48" t="s">
        <v>73</v>
      </c>
      <c r="E58" s="48" t="s">
        <v>73</v>
      </c>
    </row>
    <row r="59" spans="1:5" ht="30">
      <c r="A59" s="34" t="s">
        <v>145</v>
      </c>
      <c r="B59" s="113"/>
      <c r="C59" s="48">
        <v>10</v>
      </c>
      <c r="D59" s="48" t="s">
        <v>73</v>
      </c>
      <c r="E59" s="48" t="s">
        <v>73</v>
      </c>
    </row>
    <row r="60" spans="1:5" ht="30">
      <c r="A60" s="34" t="s">
        <v>146</v>
      </c>
      <c r="B60" s="113" t="s">
        <v>276</v>
      </c>
      <c r="C60" s="48">
        <v>10</v>
      </c>
      <c r="D60" s="48" t="s">
        <v>360</v>
      </c>
      <c r="E60" s="48" t="s">
        <v>73</v>
      </c>
    </row>
    <row r="61" spans="1:5" ht="15" customHeight="1">
      <c r="A61" s="126" t="s">
        <v>147</v>
      </c>
      <c r="B61" s="112" t="s">
        <v>266</v>
      </c>
      <c r="C61" s="48">
        <v>10</v>
      </c>
      <c r="D61" s="48" t="s">
        <v>73</v>
      </c>
      <c r="E61" s="48" t="s">
        <v>73</v>
      </c>
    </row>
    <row r="62" spans="1:5" ht="15" customHeight="1">
      <c r="A62" s="127" t="s">
        <v>148</v>
      </c>
      <c r="B62" s="125"/>
      <c r="C62" s="48"/>
      <c r="D62" s="67"/>
      <c r="E62" s="67"/>
    </row>
    <row r="63" spans="1:5" ht="90.75" customHeight="1">
      <c r="A63" s="128" t="s">
        <v>174</v>
      </c>
      <c r="B63" s="254"/>
      <c r="C63" s="238">
        <v>40</v>
      </c>
      <c r="D63" s="67"/>
      <c r="E63" s="67"/>
    </row>
    <row r="64" spans="1:5" ht="15" customHeight="1">
      <c r="A64" s="129" t="s">
        <v>149</v>
      </c>
      <c r="B64" s="254"/>
      <c r="C64" s="238"/>
      <c r="D64" s="48" t="s">
        <v>73</v>
      </c>
      <c r="E64" s="48" t="s">
        <v>73</v>
      </c>
    </row>
    <row r="65" spans="1:5" ht="15" customHeight="1">
      <c r="A65" s="129" t="s">
        <v>150</v>
      </c>
      <c r="B65" s="254"/>
      <c r="C65" s="238"/>
      <c r="D65" s="48" t="s">
        <v>73</v>
      </c>
      <c r="E65" s="48" t="s">
        <v>73</v>
      </c>
    </row>
    <row r="66" spans="1:5" ht="231" customHeight="1">
      <c r="A66" s="130" t="s">
        <v>271</v>
      </c>
      <c r="B66" s="254"/>
      <c r="C66" s="238"/>
      <c r="D66" s="48" t="s">
        <v>360</v>
      </c>
      <c r="E66" s="48" t="s">
        <v>73</v>
      </c>
    </row>
    <row r="67" spans="1:5" ht="15" customHeight="1">
      <c r="A67" s="58" t="s">
        <v>151</v>
      </c>
      <c r="B67" s="125"/>
      <c r="C67" s="48"/>
      <c r="D67" s="48" t="s">
        <v>73</v>
      </c>
      <c r="E67" s="48" t="s">
        <v>73</v>
      </c>
    </row>
    <row r="68" spans="1:5" ht="46.5" customHeight="1">
      <c r="A68" s="67" t="s">
        <v>152</v>
      </c>
      <c r="B68" s="125"/>
      <c r="C68" s="48" t="s">
        <v>268</v>
      </c>
      <c r="D68" s="67"/>
      <c r="E68" s="67"/>
    </row>
    <row r="69" spans="1:5" ht="15" customHeight="1">
      <c r="A69" s="58" t="s">
        <v>153</v>
      </c>
      <c r="B69" s="125"/>
      <c r="C69" s="48"/>
      <c r="D69" s="48" t="s">
        <v>73</v>
      </c>
      <c r="E69" s="48" t="s">
        <v>73</v>
      </c>
    </row>
    <row r="70" spans="1:5" ht="49.5" customHeight="1">
      <c r="A70" s="67" t="s">
        <v>272</v>
      </c>
      <c r="B70" s="125"/>
      <c r="C70" s="48" t="s">
        <v>268</v>
      </c>
      <c r="D70" s="48" t="s">
        <v>73</v>
      </c>
      <c r="E70" s="48" t="s">
        <v>73</v>
      </c>
    </row>
    <row r="71" spans="1:5" ht="31.5" customHeight="1">
      <c r="A71" s="245" t="s">
        <v>312</v>
      </c>
      <c r="B71" s="246"/>
      <c r="C71" s="219">
        <f>SUM(C42:C70)</f>
        <v>300</v>
      </c>
      <c r="D71" s="219" t="s">
        <v>73</v>
      </c>
      <c r="E71" s="219" t="s">
        <v>73</v>
      </c>
    </row>
    <row r="72" spans="1:5" ht="15" customHeight="1">
      <c r="A72" s="247" t="s">
        <v>57</v>
      </c>
      <c r="B72" s="248"/>
      <c r="C72" s="248"/>
      <c r="D72" s="247" t="s">
        <v>73</v>
      </c>
      <c r="E72" s="327"/>
    </row>
    <row r="73" spans="1:5" ht="15" customHeight="1">
      <c r="A73" s="82" t="s">
        <v>114</v>
      </c>
      <c r="B73" s="89" t="s">
        <v>154</v>
      </c>
      <c r="C73" s="48">
        <v>100</v>
      </c>
      <c r="D73" s="67"/>
      <c r="E73" s="67"/>
    </row>
    <row r="74" spans="1:5" ht="15" customHeight="1">
      <c r="A74" s="82" t="s">
        <v>155</v>
      </c>
      <c r="B74" s="89" t="s">
        <v>156</v>
      </c>
      <c r="C74" s="48">
        <v>50</v>
      </c>
      <c r="D74" s="67"/>
      <c r="E74" s="67"/>
    </row>
    <row r="75" spans="1:5" ht="15" customHeight="1">
      <c r="A75" s="85" t="s">
        <v>157</v>
      </c>
      <c r="B75" s="88" t="s">
        <v>158</v>
      </c>
      <c r="C75" s="48">
        <v>50</v>
      </c>
      <c r="D75" s="48" t="s">
        <v>73</v>
      </c>
      <c r="E75" s="48" t="s">
        <v>73</v>
      </c>
    </row>
    <row r="76" spans="1:5" ht="15" customHeight="1">
      <c r="A76" s="225" t="s">
        <v>308</v>
      </c>
      <c r="B76" s="226"/>
      <c r="C76" s="219">
        <f>SUM(C73:C75)</f>
        <v>200</v>
      </c>
      <c r="D76" s="48" t="s">
        <v>73</v>
      </c>
      <c r="E76" s="48" t="s">
        <v>73</v>
      </c>
    </row>
    <row r="77" spans="1:5" ht="28.5" customHeight="1">
      <c r="A77" s="233" t="s">
        <v>68</v>
      </c>
      <c r="B77" s="234"/>
      <c r="C77" s="161">
        <v>100</v>
      </c>
      <c r="D77" s="48" t="s">
        <v>360</v>
      </c>
      <c r="E77" s="48" t="s">
        <v>73</v>
      </c>
    </row>
    <row r="78" spans="1:5" ht="15.75">
      <c r="A78" s="225" t="s">
        <v>309</v>
      </c>
      <c r="B78" s="226"/>
      <c r="C78" s="219">
        <v>100</v>
      </c>
      <c r="D78" s="219" t="s">
        <v>73</v>
      </c>
      <c r="E78" s="219" t="s">
        <v>73</v>
      </c>
    </row>
    <row r="79" spans="1:5" ht="21.75" customHeight="1">
      <c r="A79" s="225" t="s">
        <v>310</v>
      </c>
      <c r="B79" s="226"/>
      <c r="C79" s="219">
        <v>100</v>
      </c>
      <c r="D79" s="219" t="s">
        <v>73</v>
      </c>
      <c r="E79" s="219" t="s">
        <v>73</v>
      </c>
    </row>
    <row r="80" spans="1:5" ht="24" customHeight="1">
      <c r="A80" s="225" t="s">
        <v>313</v>
      </c>
      <c r="B80" s="226"/>
      <c r="C80" s="148">
        <f>C79+C78+C76+C71+C40</f>
        <v>1000</v>
      </c>
      <c r="D80" s="173" t="s">
        <v>73</v>
      </c>
      <c r="E80" s="173" t="s">
        <v>73</v>
      </c>
    </row>
    <row r="81" spans="4:5" ht="15">
      <c r="D81" s="179" t="s">
        <v>73</v>
      </c>
      <c r="E81" s="179" t="s">
        <v>73</v>
      </c>
    </row>
    <row r="82" spans="4:5" ht="15">
      <c r="D82" s="180" t="s">
        <v>73</v>
      </c>
      <c r="E82" s="180" t="s">
        <v>73</v>
      </c>
    </row>
    <row r="83" spans="4:5" ht="15">
      <c r="D83" s="180" t="s">
        <v>360</v>
      </c>
      <c r="E83" s="180" t="s">
        <v>73</v>
      </c>
    </row>
    <row r="84" spans="4:5" ht="15">
      <c r="D84" s="180" t="s">
        <v>73</v>
      </c>
      <c r="E84" s="180" t="s">
        <v>73</v>
      </c>
    </row>
    <row r="85" spans="4:5" ht="15">
      <c r="D85" s="35"/>
      <c r="E85" s="35"/>
    </row>
    <row r="86" spans="4:5" ht="15">
      <c r="D86" s="180" t="s">
        <v>73</v>
      </c>
      <c r="E86" s="180" t="s">
        <v>73</v>
      </c>
    </row>
    <row r="87" spans="4:5" ht="15">
      <c r="D87" s="180" t="s">
        <v>73</v>
      </c>
      <c r="E87" s="180" t="s">
        <v>73</v>
      </c>
    </row>
    <row r="88" spans="4:5" ht="15">
      <c r="D88" s="180" t="s">
        <v>360</v>
      </c>
      <c r="E88" s="180" t="s">
        <v>73</v>
      </c>
    </row>
    <row r="89" spans="4:5" ht="15">
      <c r="D89" s="180" t="s">
        <v>73</v>
      </c>
      <c r="E89" s="180" t="s">
        <v>73</v>
      </c>
    </row>
    <row r="90" spans="4:5" ht="15">
      <c r="D90" s="35"/>
      <c r="E90" s="35"/>
    </row>
    <row r="91" spans="4:5" ht="15">
      <c r="D91" s="35"/>
      <c r="E91" s="35"/>
    </row>
    <row r="92" spans="4:5" ht="15">
      <c r="D92" s="180" t="s">
        <v>73</v>
      </c>
      <c r="E92" s="180" t="s">
        <v>73</v>
      </c>
    </row>
    <row r="93" spans="4:5" ht="15">
      <c r="D93" s="180" t="s">
        <v>73</v>
      </c>
      <c r="E93" s="180" t="s">
        <v>73</v>
      </c>
    </row>
    <row r="94" spans="4:5" ht="15">
      <c r="D94" s="180" t="s">
        <v>360</v>
      </c>
      <c r="E94" s="180" t="s">
        <v>73</v>
      </c>
    </row>
    <row r="95" spans="4:5" ht="15">
      <c r="D95" s="180" t="s">
        <v>73</v>
      </c>
      <c r="E95" s="180" t="s">
        <v>73</v>
      </c>
    </row>
    <row r="96" spans="4:5" ht="15">
      <c r="D96" s="35"/>
      <c r="E96" s="35"/>
    </row>
    <row r="97" spans="4:5" ht="15">
      <c r="D97" s="35"/>
      <c r="E97" s="35"/>
    </row>
    <row r="98" spans="4:5" ht="15">
      <c r="D98" s="180" t="s">
        <v>73</v>
      </c>
      <c r="E98" s="180" t="s">
        <v>73</v>
      </c>
    </row>
    <row r="99" spans="4:5" ht="15">
      <c r="D99" s="180" t="s">
        <v>73</v>
      </c>
      <c r="E99" s="180" t="s">
        <v>73</v>
      </c>
    </row>
    <row r="100" spans="4:5" ht="15">
      <c r="D100" s="180" t="s">
        <v>360</v>
      </c>
      <c r="E100" s="180" t="s">
        <v>73</v>
      </c>
    </row>
    <row r="101" spans="4:5" ht="15">
      <c r="D101" s="180" t="s">
        <v>73</v>
      </c>
      <c r="E101" s="180" t="s">
        <v>73</v>
      </c>
    </row>
    <row r="102" spans="4:5" ht="15">
      <c r="D102" s="35"/>
      <c r="E102" s="35"/>
    </row>
    <row r="103" spans="4:5" ht="15">
      <c r="D103" s="180" t="s">
        <v>73</v>
      </c>
      <c r="E103" s="180" t="s">
        <v>73</v>
      </c>
    </row>
    <row r="104" spans="4:5" ht="15">
      <c r="D104" s="180" t="s">
        <v>73</v>
      </c>
      <c r="E104" s="180" t="s">
        <v>73</v>
      </c>
    </row>
    <row r="105" spans="4:5" ht="15">
      <c r="D105" s="180" t="s">
        <v>360</v>
      </c>
      <c r="E105" s="180" t="s">
        <v>73</v>
      </c>
    </row>
    <row r="106" spans="4:5" ht="15">
      <c r="D106" s="180" t="s">
        <v>73</v>
      </c>
      <c r="E106" s="180" t="s">
        <v>73</v>
      </c>
    </row>
    <row r="107" spans="4:5" ht="15">
      <c r="D107" s="35"/>
      <c r="E107" s="35"/>
    </row>
    <row r="108" spans="4:5" ht="15">
      <c r="D108" s="35"/>
      <c r="E108" s="35"/>
    </row>
    <row r="109" spans="4:5" ht="15">
      <c r="D109" s="180" t="s">
        <v>73</v>
      </c>
      <c r="E109" s="180" t="s">
        <v>73</v>
      </c>
    </row>
    <row r="110" spans="4:5" ht="15">
      <c r="D110" s="180" t="s">
        <v>73</v>
      </c>
      <c r="E110" s="180" t="s">
        <v>73</v>
      </c>
    </row>
    <row r="111" spans="4:5" ht="15">
      <c r="D111" s="180" t="s">
        <v>360</v>
      </c>
      <c r="E111" s="180" t="s">
        <v>73</v>
      </c>
    </row>
    <row r="112" spans="4:5" ht="15">
      <c r="D112" s="180" t="s">
        <v>73</v>
      </c>
      <c r="E112" s="180" t="s">
        <v>73</v>
      </c>
    </row>
    <row r="113" spans="4:5" ht="15">
      <c r="D113" s="35"/>
      <c r="E113" s="35"/>
    </row>
    <row r="114" spans="4:5" ht="15">
      <c r="D114" s="35"/>
      <c r="E114" s="35"/>
    </row>
    <row r="115" spans="4:5" ht="15">
      <c r="D115" s="180" t="s">
        <v>73</v>
      </c>
      <c r="E115" s="180" t="s">
        <v>73</v>
      </c>
    </row>
    <row r="116" spans="4:5" ht="15">
      <c r="D116" s="180" t="s">
        <v>73</v>
      </c>
      <c r="E116" s="180" t="s">
        <v>73</v>
      </c>
    </row>
    <row r="117" spans="4:5" ht="15">
      <c r="D117" s="180" t="s">
        <v>360</v>
      </c>
      <c r="E117" s="180" t="s">
        <v>73</v>
      </c>
    </row>
    <row r="118" spans="4:5" ht="15.75">
      <c r="D118" s="181" t="s">
        <v>73</v>
      </c>
      <c r="E118" s="181" t="s">
        <v>73</v>
      </c>
    </row>
    <row r="119" spans="4:5" ht="12.75">
      <c r="D119" s="182"/>
      <c r="E119" s="182"/>
    </row>
  </sheetData>
  <sheetProtection/>
  <mergeCells count="18">
    <mergeCell ref="A1:C1"/>
    <mergeCell ref="C5:C6"/>
    <mergeCell ref="A41:C41"/>
    <mergeCell ref="A72:C72"/>
    <mergeCell ref="A71:B71"/>
    <mergeCell ref="A80:B80"/>
    <mergeCell ref="B63:B66"/>
    <mergeCell ref="C63:C66"/>
    <mergeCell ref="A76:B76"/>
    <mergeCell ref="A77:B77"/>
    <mergeCell ref="A79:B79"/>
    <mergeCell ref="A2:C2"/>
    <mergeCell ref="A40:B40"/>
    <mergeCell ref="D72:E72"/>
    <mergeCell ref="D2:D3"/>
    <mergeCell ref="E2:E3"/>
    <mergeCell ref="D41:E41"/>
    <mergeCell ref="A78:B78"/>
  </mergeCells>
  <printOptions/>
  <pageMargins left="0.7" right="0.7" top="0.75" bottom="0.75" header="0.3" footer="0.3"/>
  <pageSetup orientation="landscape" scale="75" r:id="rId1"/>
</worksheet>
</file>

<file path=xl/worksheets/sheet3.xml><?xml version="1.0" encoding="utf-8"?>
<worksheet xmlns="http://schemas.openxmlformats.org/spreadsheetml/2006/main" xmlns:r="http://schemas.openxmlformats.org/officeDocument/2006/relationships">
  <dimension ref="A1:E44"/>
  <sheetViews>
    <sheetView view="pageBreakPreview" zoomScale="90" zoomScaleSheetLayoutView="90" zoomScalePageLayoutView="0" workbookViewId="0" topLeftCell="A19">
      <selection activeCell="A10" sqref="A10"/>
    </sheetView>
  </sheetViews>
  <sheetFormatPr defaultColWidth="11.421875" defaultRowHeight="12.75"/>
  <cols>
    <col min="1" max="1" width="58.421875" style="0" customWidth="1"/>
    <col min="2" max="2" width="37.140625" style="103" bestFit="1" customWidth="1"/>
    <col min="3" max="3" width="17.57421875" style="0" customWidth="1"/>
  </cols>
  <sheetData>
    <row r="1" spans="1:3" ht="39" customHeight="1">
      <c r="A1" s="240" t="s">
        <v>0</v>
      </c>
      <c r="B1" s="240"/>
      <c r="C1" s="240"/>
    </row>
    <row r="2" spans="1:3" ht="34.5" customHeight="1" thickBot="1">
      <c r="A2" s="241" t="s">
        <v>379</v>
      </c>
      <c r="B2" s="241"/>
      <c r="C2" s="241"/>
    </row>
    <row r="3" spans="1:5" ht="43.5" customHeight="1" thickBot="1" thickTop="1">
      <c r="A3" s="147" t="s">
        <v>69</v>
      </c>
      <c r="B3" s="147" t="s">
        <v>70</v>
      </c>
      <c r="C3" s="147" t="s">
        <v>267</v>
      </c>
      <c r="D3" s="147" t="s">
        <v>358</v>
      </c>
      <c r="E3" s="147" t="s">
        <v>362</v>
      </c>
    </row>
    <row r="4" spans="1:5" ht="96.75" customHeight="1" thickTop="1">
      <c r="A4" s="10" t="s">
        <v>71</v>
      </c>
      <c r="B4" s="260">
        <v>50000000</v>
      </c>
      <c r="C4" s="257" t="s">
        <v>268</v>
      </c>
      <c r="D4" s="183"/>
      <c r="E4" s="183"/>
    </row>
    <row r="5" spans="1:5" ht="15" customHeight="1">
      <c r="A5" s="16" t="s">
        <v>72</v>
      </c>
      <c r="B5" s="261">
        <v>30000000</v>
      </c>
      <c r="C5" s="258"/>
      <c r="D5" s="184"/>
      <c r="E5" s="184"/>
    </row>
    <row r="6" spans="1:5" ht="15" customHeight="1">
      <c r="A6" s="17" t="s">
        <v>73</v>
      </c>
      <c r="B6" s="262" t="s">
        <v>73</v>
      </c>
      <c r="C6" s="259"/>
      <c r="D6" s="184"/>
      <c r="E6" s="184"/>
    </row>
    <row r="7" spans="1:5" ht="15" customHeight="1">
      <c r="A7" s="72" t="s">
        <v>38</v>
      </c>
      <c r="B7" s="73" t="s">
        <v>269</v>
      </c>
      <c r="C7" s="71"/>
      <c r="D7" s="70"/>
      <c r="E7" s="70"/>
    </row>
    <row r="8" spans="1:5" ht="15" customHeight="1">
      <c r="A8" s="74" t="s">
        <v>74</v>
      </c>
      <c r="B8" s="46"/>
      <c r="C8" s="46" t="s">
        <v>268</v>
      </c>
      <c r="D8" s="184"/>
      <c r="E8" s="184"/>
    </row>
    <row r="9" spans="1:5" ht="15" customHeight="1">
      <c r="A9" s="75" t="s">
        <v>75</v>
      </c>
      <c r="B9" s="48"/>
      <c r="C9" s="48" t="s">
        <v>268</v>
      </c>
      <c r="D9" s="184"/>
      <c r="E9" s="184"/>
    </row>
    <row r="10" spans="1:5" ht="15" customHeight="1">
      <c r="A10" s="75" t="s">
        <v>76</v>
      </c>
      <c r="B10" s="48"/>
      <c r="C10" s="48" t="s">
        <v>268</v>
      </c>
      <c r="D10" s="184"/>
      <c r="E10" s="184"/>
    </row>
    <row r="11" spans="1:5" ht="15" customHeight="1">
      <c r="A11" s="75" t="s">
        <v>77</v>
      </c>
      <c r="B11" s="48"/>
      <c r="C11" s="48" t="s">
        <v>268</v>
      </c>
      <c r="D11" s="184"/>
      <c r="E11" s="184"/>
    </row>
    <row r="12" spans="1:5" ht="15" customHeight="1">
      <c r="A12" s="75" t="s">
        <v>78</v>
      </c>
      <c r="B12" s="48"/>
      <c r="C12" s="48">
        <v>50</v>
      </c>
      <c r="D12" s="184"/>
      <c r="E12" s="184"/>
    </row>
    <row r="13" spans="1:5" ht="15">
      <c r="A13" s="75" t="s">
        <v>290</v>
      </c>
      <c r="B13" s="145">
        <v>0.5</v>
      </c>
      <c r="C13" s="48">
        <v>50</v>
      </c>
      <c r="D13" s="184"/>
      <c r="E13" s="184"/>
    </row>
    <row r="14" spans="1:5" ht="30">
      <c r="A14" s="75" t="s">
        <v>291</v>
      </c>
      <c r="B14" s="145">
        <v>0.5</v>
      </c>
      <c r="C14" s="48">
        <v>50</v>
      </c>
      <c r="D14" s="184"/>
      <c r="E14" s="184"/>
    </row>
    <row r="15" spans="1:5" ht="15">
      <c r="A15" s="75" t="s">
        <v>79</v>
      </c>
      <c r="B15" s="145">
        <v>0.5</v>
      </c>
      <c r="C15" s="48">
        <v>50</v>
      </c>
      <c r="D15" s="184"/>
      <c r="E15" s="184"/>
    </row>
    <row r="16" spans="1:5" ht="15" customHeight="1">
      <c r="A16" s="76" t="s">
        <v>80</v>
      </c>
      <c r="B16" s="48"/>
      <c r="C16" s="48">
        <v>50</v>
      </c>
      <c r="D16" s="184"/>
      <c r="E16" s="184"/>
    </row>
    <row r="17" spans="1:5" ht="15" customHeight="1">
      <c r="A17" s="76" t="s">
        <v>81</v>
      </c>
      <c r="B17" s="48"/>
      <c r="C17" s="48">
        <v>25</v>
      </c>
      <c r="D17" s="184"/>
      <c r="E17" s="184"/>
    </row>
    <row r="18" spans="1:5" ht="15" customHeight="1">
      <c r="A18" s="104" t="s">
        <v>82</v>
      </c>
      <c r="B18" s="47"/>
      <c r="C18" s="47">
        <v>25</v>
      </c>
      <c r="D18" s="184"/>
      <c r="E18" s="184"/>
    </row>
    <row r="19" spans="1:5" ht="26.25" customHeight="1">
      <c r="A19" s="245" t="s">
        <v>311</v>
      </c>
      <c r="B19" s="246"/>
      <c r="C19" s="162">
        <f>SUM(C12:C18)</f>
        <v>300</v>
      </c>
      <c r="D19" s="70"/>
      <c r="E19" s="70"/>
    </row>
    <row r="20" spans="1:5" ht="15" customHeight="1">
      <c r="A20" s="263" t="s">
        <v>83</v>
      </c>
      <c r="B20" s="264"/>
      <c r="C20" s="265"/>
      <c r="D20" s="70"/>
      <c r="E20" s="70"/>
    </row>
    <row r="21" spans="1:5" ht="30">
      <c r="A21" s="77" t="s">
        <v>84</v>
      </c>
      <c r="B21" s="48"/>
      <c r="C21" s="48">
        <v>20</v>
      </c>
      <c r="D21" s="184"/>
      <c r="E21" s="184"/>
    </row>
    <row r="22" spans="1:5" ht="15" customHeight="1">
      <c r="A22" s="77" t="s">
        <v>85</v>
      </c>
      <c r="B22" s="48"/>
      <c r="C22" s="48">
        <v>20</v>
      </c>
      <c r="D22" s="184"/>
      <c r="E22" s="184"/>
    </row>
    <row r="23" spans="1:5" ht="15" customHeight="1">
      <c r="A23" s="77" t="s">
        <v>44</v>
      </c>
      <c r="B23" s="146">
        <v>0.5</v>
      </c>
      <c r="C23" s="48">
        <v>50</v>
      </c>
      <c r="D23" s="184"/>
      <c r="E23" s="184"/>
    </row>
    <row r="24" spans="1:5" ht="15" customHeight="1">
      <c r="A24" s="77" t="s">
        <v>86</v>
      </c>
      <c r="B24" s="48"/>
      <c r="C24" s="48">
        <v>20</v>
      </c>
      <c r="D24" s="184"/>
      <c r="E24" s="184"/>
    </row>
    <row r="25" spans="1:5" ht="15" customHeight="1">
      <c r="A25" s="77" t="s">
        <v>47</v>
      </c>
      <c r="B25" s="48"/>
      <c r="C25" s="48">
        <v>15</v>
      </c>
      <c r="D25" s="184"/>
      <c r="E25" s="184"/>
    </row>
    <row r="26" spans="1:5" ht="15" customHeight="1">
      <c r="A26" s="77" t="s">
        <v>87</v>
      </c>
      <c r="B26" s="48"/>
      <c r="C26" s="48">
        <v>20</v>
      </c>
      <c r="D26" s="184"/>
      <c r="E26" s="184"/>
    </row>
    <row r="27" spans="1:5" ht="29.25" customHeight="1">
      <c r="A27" s="77" t="s">
        <v>279</v>
      </c>
      <c r="B27" s="48"/>
      <c r="C27" s="48">
        <v>15</v>
      </c>
      <c r="D27" s="184"/>
      <c r="E27" s="184"/>
    </row>
    <row r="28" spans="1:5" ht="15" customHeight="1">
      <c r="A28" s="77" t="s">
        <v>88</v>
      </c>
      <c r="B28" s="145">
        <v>0.5</v>
      </c>
      <c r="C28" s="48">
        <v>25</v>
      </c>
      <c r="D28" s="184"/>
      <c r="E28" s="184"/>
    </row>
    <row r="29" spans="1:5" ht="15" customHeight="1">
      <c r="A29" s="78" t="s">
        <v>89</v>
      </c>
      <c r="B29" s="48"/>
      <c r="C29" s="48">
        <v>10</v>
      </c>
      <c r="D29" s="184"/>
      <c r="E29" s="184"/>
    </row>
    <row r="30" spans="1:5" ht="30">
      <c r="A30" s="77" t="s">
        <v>90</v>
      </c>
      <c r="B30" s="48"/>
      <c r="C30" s="48">
        <v>20</v>
      </c>
      <c r="D30" s="184"/>
      <c r="E30" s="184"/>
    </row>
    <row r="31" spans="1:5" ht="30">
      <c r="A31" s="79" t="s">
        <v>91</v>
      </c>
      <c r="B31" s="145">
        <v>0.5</v>
      </c>
      <c r="C31" s="48">
        <v>20</v>
      </c>
      <c r="D31" s="184"/>
      <c r="E31" s="184"/>
    </row>
    <row r="32" spans="1:5" ht="15">
      <c r="A32" s="77" t="s">
        <v>92</v>
      </c>
      <c r="B32" s="145">
        <v>0.5</v>
      </c>
      <c r="C32" s="48">
        <v>10</v>
      </c>
      <c r="D32" s="184"/>
      <c r="E32" s="184"/>
    </row>
    <row r="33" spans="1:5" ht="15" customHeight="1">
      <c r="A33" s="80" t="s">
        <v>50</v>
      </c>
      <c r="B33" s="48"/>
      <c r="C33" s="48">
        <v>15</v>
      </c>
      <c r="D33" s="184"/>
      <c r="E33" s="184"/>
    </row>
    <row r="34" spans="1:5" ht="15" customHeight="1">
      <c r="A34" s="77" t="s">
        <v>93</v>
      </c>
      <c r="B34" s="48"/>
      <c r="C34" s="48">
        <v>20</v>
      </c>
      <c r="D34" s="184"/>
      <c r="E34" s="184"/>
    </row>
    <row r="35" spans="1:5" ht="15" customHeight="1">
      <c r="A35" s="81" t="s">
        <v>94</v>
      </c>
      <c r="B35" s="47"/>
      <c r="C35" s="48">
        <v>20</v>
      </c>
      <c r="D35" s="184"/>
      <c r="E35" s="184"/>
    </row>
    <row r="36" spans="1:5" ht="23.25" customHeight="1">
      <c r="A36" s="245" t="s">
        <v>312</v>
      </c>
      <c r="B36" s="246"/>
      <c r="C36" s="148">
        <f>SUM(C21:C35)</f>
        <v>300</v>
      </c>
      <c r="D36" s="70"/>
      <c r="E36" s="70"/>
    </row>
    <row r="37" spans="1:5" ht="15" customHeight="1">
      <c r="A37" s="229" t="s">
        <v>57</v>
      </c>
      <c r="B37" s="230"/>
      <c r="C37" s="255"/>
      <c r="D37" s="70"/>
      <c r="E37" s="70"/>
    </row>
    <row r="38" spans="1:5" ht="15" customHeight="1">
      <c r="A38" s="82" t="s">
        <v>95</v>
      </c>
      <c r="B38" s="83" t="s">
        <v>96</v>
      </c>
      <c r="C38" s="48">
        <v>100</v>
      </c>
      <c r="D38" s="184"/>
      <c r="E38" s="184"/>
    </row>
    <row r="39" spans="1:5" ht="15" customHeight="1">
      <c r="A39" s="82" t="s">
        <v>97</v>
      </c>
      <c r="B39" s="83" t="s">
        <v>61</v>
      </c>
      <c r="C39" s="48">
        <v>100</v>
      </c>
      <c r="D39" s="184"/>
      <c r="E39" s="184"/>
    </row>
    <row r="40" spans="1:5" ht="15" customHeight="1">
      <c r="A40" s="225" t="s">
        <v>308</v>
      </c>
      <c r="B40" s="226"/>
      <c r="C40" s="148">
        <f>SUM(C37:C39)</f>
        <v>200</v>
      </c>
      <c r="D40" s="70"/>
      <c r="E40" s="70"/>
    </row>
    <row r="41" spans="1:5" ht="24" customHeight="1">
      <c r="A41" s="256" t="s">
        <v>68</v>
      </c>
      <c r="B41" s="256"/>
      <c r="C41" s="163">
        <v>100</v>
      </c>
      <c r="D41" s="163" t="s">
        <v>73</v>
      </c>
      <c r="E41" s="163" t="s">
        <v>73</v>
      </c>
    </row>
    <row r="42" spans="1:5" ht="29.25" customHeight="1">
      <c r="A42" s="225" t="s">
        <v>309</v>
      </c>
      <c r="B42" s="226"/>
      <c r="C42" s="148">
        <f>SUM(C41)</f>
        <v>100</v>
      </c>
      <c r="D42" s="70"/>
      <c r="E42" s="70"/>
    </row>
    <row r="43" spans="1:5" ht="15.75">
      <c r="A43" s="225" t="s">
        <v>310</v>
      </c>
      <c r="B43" s="226"/>
      <c r="C43" s="148">
        <v>100</v>
      </c>
      <c r="D43" s="70"/>
      <c r="E43" s="70"/>
    </row>
    <row r="44" spans="1:5" ht="21.75" customHeight="1">
      <c r="A44" s="225" t="s">
        <v>314</v>
      </c>
      <c r="B44" s="226"/>
      <c r="C44" s="148">
        <f>+C43+C42+C40+C36+C19</f>
        <v>1000</v>
      </c>
      <c r="D44" s="173" t="s">
        <v>73</v>
      </c>
      <c r="E44" s="173" t="s">
        <v>73</v>
      </c>
    </row>
  </sheetData>
  <sheetProtection/>
  <mergeCells count="13">
    <mergeCell ref="A44:B44"/>
    <mergeCell ref="A42:B42"/>
    <mergeCell ref="A1:C1"/>
    <mergeCell ref="A2:C2"/>
    <mergeCell ref="C4:C6"/>
    <mergeCell ref="B4:B6"/>
    <mergeCell ref="A20:C20"/>
    <mergeCell ref="A37:C37"/>
    <mergeCell ref="A19:B19"/>
    <mergeCell ref="A36:B36"/>
    <mergeCell ref="A41:B41"/>
    <mergeCell ref="A43:B43"/>
    <mergeCell ref="A40:B40"/>
  </mergeCells>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G66"/>
  <sheetViews>
    <sheetView view="pageBreakPreview" zoomScale="90" zoomScaleSheetLayoutView="90" zoomScalePageLayoutView="0" workbookViewId="0" topLeftCell="A11">
      <selection activeCell="I23" sqref="I23"/>
    </sheetView>
  </sheetViews>
  <sheetFormatPr defaultColWidth="11.421875" defaultRowHeight="12.75"/>
  <cols>
    <col min="1" max="1" width="84.7109375" style="0" customWidth="1"/>
    <col min="2" max="2" width="17.28125" style="0" customWidth="1"/>
    <col min="3" max="3" width="15.57421875" style="0" customWidth="1"/>
  </cols>
  <sheetData>
    <row r="1" spans="1:5" ht="36" customHeight="1">
      <c r="A1" s="305" t="s">
        <v>0</v>
      </c>
      <c r="B1" s="306"/>
      <c r="C1" s="306"/>
      <c r="D1" s="324"/>
      <c r="E1" s="325"/>
    </row>
    <row r="2" spans="1:5" ht="33" customHeight="1" thickBot="1">
      <c r="A2" s="326" t="s">
        <v>379</v>
      </c>
      <c r="B2" s="241"/>
      <c r="C2" s="241"/>
      <c r="D2" s="182"/>
      <c r="E2" s="185"/>
    </row>
    <row r="3" spans="1:5" ht="12.75" customHeight="1">
      <c r="A3" s="328"/>
      <c r="B3" s="39"/>
      <c r="C3" s="36"/>
      <c r="D3" s="36"/>
      <c r="E3" s="329"/>
    </row>
    <row r="4" spans="1:5" ht="12.75">
      <c r="A4" s="330" t="s">
        <v>189</v>
      </c>
      <c r="B4" s="40" t="s">
        <v>2</v>
      </c>
      <c r="C4" s="40" t="s">
        <v>183</v>
      </c>
      <c r="D4" s="40" t="s">
        <v>358</v>
      </c>
      <c r="E4" s="331" t="s">
        <v>359</v>
      </c>
    </row>
    <row r="5" spans="1:5" ht="13.5" thickBot="1">
      <c r="A5" s="330" t="s">
        <v>190</v>
      </c>
      <c r="B5" s="40" t="s">
        <v>4</v>
      </c>
      <c r="C5" s="119"/>
      <c r="D5" s="119"/>
      <c r="E5" s="332"/>
    </row>
    <row r="6" spans="1:5" ht="71.25" customHeight="1">
      <c r="A6" s="333" t="s">
        <v>191</v>
      </c>
      <c r="B6" s="270">
        <v>750000000</v>
      </c>
      <c r="C6" s="272" t="s">
        <v>194</v>
      </c>
      <c r="D6" s="185"/>
      <c r="E6" s="184"/>
    </row>
    <row r="7" spans="1:5" ht="13.5" thickBot="1">
      <c r="A7" s="334" t="s">
        <v>192</v>
      </c>
      <c r="B7" s="271"/>
      <c r="C7" s="273"/>
      <c r="D7" s="185"/>
      <c r="E7" s="184"/>
    </row>
    <row r="8" spans="1:5" ht="13.5" thickBot="1">
      <c r="A8" s="120" t="s">
        <v>201</v>
      </c>
      <c r="B8" s="121"/>
      <c r="C8" s="101"/>
      <c r="D8" s="187"/>
      <c r="E8" s="187"/>
    </row>
    <row r="9" spans="1:5" ht="12.75">
      <c r="A9" s="335" t="s">
        <v>342</v>
      </c>
      <c r="B9" s="131"/>
      <c r="C9" s="43" t="s">
        <v>194</v>
      </c>
      <c r="D9" s="185"/>
      <c r="E9" s="184"/>
    </row>
    <row r="10" spans="1:5" ht="25.5">
      <c r="A10" s="336" t="s">
        <v>341</v>
      </c>
      <c r="B10" s="132" t="s">
        <v>285</v>
      </c>
      <c r="C10" s="137">
        <v>100</v>
      </c>
      <c r="D10" s="185"/>
      <c r="E10" s="184"/>
    </row>
    <row r="11" spans="1:5" ht="12.75">
      <c r="A11" s="336" t="s">
        <v>340</v>
      </c>
      <c r="B11" s="133"/>
      <c r="C11" s="44">
        <v>30</v>
      </c>
      <c r="D11" s="185"/>
      <c r="E11" s="184"/>
    </row>
    <row r="12" spans="1:5" ht="12.75">
      <c r="A12" s="337" t="s">
        <v>339</v>
      </c>
      <c r="B12" s="134"/>
      <c r="C12" s="44">
        <v>40</v>
      </c>
      <c r="D12" s="185"/>
      <c r="E12" s="184"/>
    </row>
    <row r="13" spans="1:5" ht="12.75">
      <c r="A13" s="337" t="s">
        <v>338</v>
      </c>
      <c r="B13" s="135"/>
      <c r="C13" s="44" t="s">
        <v>194</v>
      </c>
      <c r="D13" s="185"/>
      <c r="E13" s="184"/>
    </row>
    <row r="14" spans="1:5" ht="12.75">
      <c r="A14" s="337" t="s">
        <v>337</v>
      </c>
      <c r="B14" s="135"/>
      <c r="C14" s="44">
        <v>20</v>
      </c>
      <c r="D14" s="185"/>
      <c r="E14" s="184"/>
    </row>
    <row r="15" spans="1:5" ht="12.75">
      <c r="A15" s="337" t="s">
        <v>343</v>
      </c>
      <c r="B15" s="135"/>
      <c r="C15" s="44" t="s">
        <v>194</v>
      </c>
      <c r="D15" s="185"/>
      <c r="E15" s="184"/>
    </row>
    <row r="16" spans="1:5" ht="12.75">
      <c r="A16" s="337" t="s">
        <v>348</v>
      </c>
      <c r="B16" s="135"/>
      <c r="C16" s="44"/>
      <c r="D16" s="185"/>
      <c r="E16" s="184"/>
    </row>
    <row r="17" spans="1:5" ht="29.25" customHeight="1">
      <c r="A17" s="337" t="s">
        <v>344</v>
      </c>
      <c r="B17" s="144" t="s">
        <v>302</v>
      </c>
      <c r="C17" s="44">
        <v>35</v>
      </c>
      <c r="D17" s="185"/>
      <c r="E17" s="184"/>
    </row>
    <row r="18" spans="1:5" ht="25.5">
      <c r="A18" s="337" t="s">
        <v>345</v>
      </c>
      <c r="B18" s="144" t="s">
        <v>301</v>
      </c>
      <c r="C18" s="44">
        <v>35</v>
      </c>
      <c r="D18" s="185"/>
      <c r="E18" s="184"/>
    </row>
    <row r="19" spans="1:5" ht="25.5">
      <c r="A19" s="336" t="s">
        <v>346</v>
      </c>
      <c r="B19" s="135"/>
      <c r="C19" s="44">
        <v>20</v>
      </c>
      <c r="D19" s="185"/>
      <c r="E19" s="184"/>
    </row>
    <row r="20" spans="1:5" ht="13.5" thickBot="1">
      <c r="A20" s="338" t="s">
        <v>347</v>
      </c>
      <c r="B20" s="136"/>
      <c r="C20" s="138">
        <v>20</v>
      </c>
      <c r="D20" s="185"/>
      <c r="E20" s="184"/>
    </row>
    <row r="21" spans="1:5" ht="12.75">
      <c r="A21" s="339" t="s">
        <v>193</v>
      </c>
      <c r="B21" s="278"/>
      <c r="C21" s="176" t="s">
        <v>352</v>
      </c>
      <c r="D21" s="176" t="s">
        <v>73</v>
      </c>
      <c r="E21" s="340" t="s">
        <v>73</v>
      </c>
    </row>
    <row r="22" spans="1:5" ht="30.75" customHeight="1" thickBot="1">
      <c r="A22" s="341"/>
      <c r="B22" s="279"/>
      <c r="C22" s="177"/>
      <c r="D22" s="177"/>
      <c r="E22" s="342"/>
    </row>
    <row r="23" spans="1:5" ht="278.25" customHeight="1" thickBot="1">
      <c r="A23" s="343" t="s">
        <v>322</v>
      </c>
      <c r="B23" s="277"/>
      <c r="C23" s="138" t="s">
        <v>194</v>
      </c>
      <c r="D23" s="185"/>
      <c r="E23" s="184"/>
    </row>
    <row r="24" spans="1:5" ht="13.5" thickBot="1">
      <c r="A24" s="344" t="s">
        <v>195</v>
      </c>
      <c r="B24" s="280"/>
      <c r="C24" s="188"/>
      <c r="D24" s="189"/>
      <c r="E24" s="345"/>
    </row>
    <row r="25" spans="1:5" ht="12.75" customHeight="1">
      <c r="A25" s="346" t="s">
        <v>196</v>
      </c>
      <c r="B25" s="274"/>
      <c r="C25" s="38" t="s">
        <v>194</v>
      </c>
      <c r="D25" s="185"/>
      <c r="E25" s="184"/>
    </row>
    <row r="26" spans="1:5" ht="12.75" customHeight="1">
      <c r="A26" s="347" t="s">
        <v>273</v>
      </c>
      <c r="B26" s="275"/>
      <c r="C26" s="41"/>
      <c r="D26" s="185"/>
      <c r="E26" s="184"/>
    </row>
    <row r="27" spans="1:5" ht="12.75" customHeight="1">
      <c r="A27" s="348" t="s">
        <v>197</v>
      </c>
      <c r="B27" s="276"/>
      <c r="C27" s="41"/>
      <c r="D27" s="185"/>
      <c r="E27" s="184"/>
    </row>
    <row r="28" spans="1:5" ht="12.75" customHeight="1">
      <c r="A28" s="347" t="s">
        <v>198</v>
      </c>
      <c r="B28" s="275"/>
      <c r="C28" s="38" t="s">
        <v>194</v>
      </c>
      <c r="D28" s="185"/>
      <c r="E28" s="184"/>
    </row>
    <row r="29" spans="1:5" ht="12.75" customHeight="1">
      <c r="A29" s="348" t="s">
        <v>199</v>
      </c>
      <c r="B29" s="276"/>
      <c r="C29" s="41"/>
      <c r="D29" s="185"/>
      <c r="E29" s="184"/>
    </row>
    <row r="30" spans="1:5" ht="12.75" customHeight="1" thickBot="1">
      <c r="A30" s="347" t="s">
        <v>200</v>
      </c>
      <c r="B30" s="275"/>
      <c r="C30" s="38" t="s">
        <v>194</v>
      </c>
      <c r="D30" s="185"/>
      <c r="E30" s="184"/>
    </row>
    <row r="31" spans="1:5" ht="18.75" customHeight="1" thickBot="1">
      <c r="A31" s="349" t="s">
        <v>311</v>
      </c>
      <c r="B31" s="267"/>
      <c r="C31" s="164">
        <f>SUM(C9:C30)</f>
        <v>300</v>
      </c>
      <c r="D31" s="164" t="s">
        <v>73</v>
      </c>
      <c r="E31" s="198" t="s">
        <v>73</v>
      </c>
    </row>
    <row r="32" spans="1:5" ht="12.75">
      <c r="A32" s="350" t="s">
        <v>41</v>
      </c>
      <c r="B32" s="268"/>
      <c r="C32" s="268" t="s">
        <v>183</v>
      </c>
      <c r="D32" s="268" t="s">
        <v>73</v>
      </c>
      <c r="E32" s="351" t="s">
        <v>73</v>
      </c>
    </row>
    <row r="33" spans="1:5" ht="26.25" customHeight="1" thickBot="1">
      <c r="A33" s="352"/>
      <c r="B33" s="269"/>
      <c r="C33" s="269"/>
      <c r="D33" s="269"/>
      <c r="E33" s="353"/>
    </row>
    <row r="34" spans="1:5" ht="12.75">
      <c r="A34" s="354" t="s">
        <v>202</v>
      </c>
      <c r="B34" s="139"/>
      <c r="C34" s="165">
        <v>20</v>
      </c>
      <c r="D34" s="185"/>
      <c r="E34" s="184"/>
    </row>
    <row r="35" spans="1:5" ht="12.75">
      <c r="A35" s="354" t="s">
        <v>203</v>
      </c>
      <c r="B35" s="139"/>
      <c r="C35" s="166">
        <v>20</v>
      </c>
      <c r="D35" s="185"/>
      <c r="E35" s="184"/>
    </row>
    <row r="36" spans="1:5" ht="12.75">
      <c r="A36" s="354" t="s">
        <v>204</v>
      </c>
      <c r="B36" s="139"/>
      <c r="C36" s="166">
        <v>30</v>
      </c>
      <c r="D36" s="185"/>
      <c r="E36" s="184"/>
    </row>
    <row r="37" spans="1:5" ht="12.75">
      <c r="A37" s="354" t="s">
        <v>205</v>
      </c>
      <c r="B37" s="139"/>
      <c r="C37" s="166">
        <v>10</v>
      </c>
      <c r="D37" s="185"/>
      <c r="E37" s="184"/>
    </row>
    <row r="38" spans="1:5" ht="12.75">
      <c r="A38" s="354" t="s">
        <v>206</v>
      </c>
      <c r="B38" s="139"/>
      <c r="C38" s="166">
        <v>15</v>
      </c>
      <c r="D38" s="185"/>
      <c r="E38" s="184"/>
    </row>
    <row r="39" spans="1:5" ht="12.75">
      <c r="A39" s="354" t="s">
        <v>207</v>
      </c>
      <c r="B39" s="139"/>
      <c r="C39" s="166" t="s">
        <v>194</v>
      </c>
      <c r="D39" s="185"/>
      <c r="E39" s="184"/>
    </row>
    <row r="40" spans="1:5" ht="12.75">
      <c r="A40" s="354" t="s">
        <v>208</v>
      </c>
      <c r="B40" s="139"/>
      <c r="C40" s="166">
        <v>15</v>
      </c>
      <c r="D40" s="185"/>
      <c r="E40" s="184"/>
    </row>
    <row r="41" spans="1:5" ht="12.75">
      <c r="A41" s="354" t="s">
        <v>209</v>
      </c>
      <c r="B41" s="139"/>
      <c r="C41" s="166">
        <v>25</v>
      </c>
      <c r="D41" s="185"/>
      <c r="E41" s="184"/>
    </row>
    <row r="42" spans="1:5" ht="12.75">
      <c r="A42" s="354" t="s">
        <v>210</v>
      </c>
      <c r="B42" s="139"/>
      <c r="C42" s="166">
        <v>10</v>
      </c>
      <c r="D42" s="185"/>
      <c r="E42" s="184"/>
    </row>
    <row r="43" spans="1:5" ht="12.75">
      <c r="A43" s="354" t="s">
        <v>211</v>
      </c>
      <c r="B43" s="139"/>
      <c r="C43" s="166">
        <v>20</v>
      </c>
      <c r="D43" s="185"/>
      <c r="E43" s="184"/>
    </row>
    <row r="44" spans="1:5" ht="12.75">
      <c r="A44" s="354" t="s">
        <v>212</v>
      </c>
      <c r="B44" s="139"/>
      <c r="C44" s="166">
        <v>20</v>
      </c>
      <c r="D44" s="185"/>
      <c r="E44" s="184"/>
    </row>
    <row r="45" spans="1:5" ht="12.75">
      <c r="A45" s="354" t="s">
        <v>213</v>
      </c>
      <c r="B45" s="139"/>
      <c r="C45" s="166">
        <v>10</v>
      </c>
      <c r="D45" s="185"/>
      <c r="E45" s="184"/>
    </row>
    <row r="46" spans="1:5" ht="12.75">
      <c r="A46" s="354" t="s">
        <v>214</v>
      </c>
      <c r="B46" s="139"/>
      <c r="C46" s="166">
        <v>15</v>
      </c>
      <c r="D46" s="185"/>
      <c r="E46" s="184"/>
    </row>
    <row r="47" spans="1:5" ht="12.75">
      <c r="A47" s="354" t="s">
        <v>215</v>
      </c>
      <c r="B47" s="139"/>
      <c r="C47" s="166">
        <v>20</v>
      </c>
      <c r="D47" s="185"/>
      <c r="E47" s="184"/>
    </row>
    <row r="48" spans="1:5" ht="12.75">
      <c r="A48" s="354" t="s">
        <v>216</v>
      </c>
      <c r="B48" s="139"/>
      <c r="C48" s="166">
        <v>20</v>
      </c>
      <c r="D48" s="185"/>
      <c r="E48" s="184"/>
    </row>
    <row r="49" spans="1:5" ht="12.75">
      <c r="A49" s="354" t="s">
        <v>217</v>
      </c>
      <c r="B49" s="139"/>
      <c r="C49" s="44">
        <v>20</v>
      </c>
      <c r="D49" s="185"/>
      <c r="E49" s="184"/>
    </row>
    <row r="50" spans="1:5" ht="12.75">
      <c r="A50" s="354" t="s">
        <v>218</v>
      </c>
      <c r="B50" s="139"/>
      <c r="C50" s="44">
        <v>10</v>
      </c>
      <c r="D50" s="185"/>
      <c r="E50" s="184"/>
    </row>
    <row r="51" spans="1:5" ht="12.75">
      <c r="A51" s="354" t="s">
        <v>219</v>
      </c>
      <c r="B51" s="139"/>
      <c r="C51" s="44">
        <v>5</v>
      </c>
      <c r="D51" s="185"/>
      <c r="E51" s="184"/>
    </row>
    <row r="52" spans="1:5" ht="12.75">
      <c r="A52" s="354" t="s">
        <v>220</v>
      </c>
      <c r="B52" s="139"/>
      <c r="C52" s="44">
        <v>5</v>
      </c>
      <c r="D52" s="185"/>
      <c r="E52" s="184"/>
    </row>
    <row r="53" spans="1:5" ht="12.75">
      <c r="A53" s="354" t="s">
        <v>221</v>
      </c>
      <c r="B53" s="139"/>
      <c r="C53" s="44">
        <v>5</v>
      </c>
      <c r="D53" s="185"/>
      <c r="E53" s="184"/>
    </row>
    <row r="54" spans="1:5" ht="12.75">
      <c r="A54" s="354" t="s">
        <v>222</v>
      </c>
      <c r="B54" s="139"/>
      <c r="C54" s="44">
        <v>5</v>
      </c>
      <c r="D54" s="185"/>
      <c r="E54" s="184"/>
    </row>
    <row r="55" spans="1:5" ht="15.75" customHeight="1" thickBot="1">
      <c r="A55" s="354" t="s">
        <v>223</v>
      </c>
      <c r="B55" s="139"/>
      <c r="C55" s="220" t="s">
        <v>194</v>
      </c>
      <c r="D55" s="190"/>
      <c r="E55" s="191"/>
    </row>
    <row r="56" spans="1:5" ht="15.75" customHeight="1">
      <c r="A56" s="355" t="s">
        <v>323</v>
      </c>
      <c r="B56" s="171"/>
      <c r="C56" s="282" t="s">
        <v>194</v>
      </c>
      <c r="D56" s="185"/>
      <c r="E56" s="184"/>
    </row>
    <row r="57" spans="1:5" ht="100.5" customHeight="1" thickBot="1">
      <c r="A57" s="356" t="s">
        <v>353</v>
      </c>
      <c r="B57" s="281"/>
      <c r="C57" s="283"/>
      <c r="D57" s="185"/>
      <c r="E57" s="185"/>
    </row>
    <row r="58" spans="1:5" ht="21" customHeight="1" thickBot="1">
      <c r="A58" s="349" t="s">
        <v>312</v>
      </c>
      <c r="B58" s="267"/>
      <c r="C58" s="164">
        <f>SUM(C34:C55)</f>
        <v>300</v>
      </c>
      <c r="D58" s="164" t="s">
        <v>73</v>
      </c>
      <c r="E58" s="198" t="s">
        <v>73</v>
      </c>
    </row>
    <row r="59" spans="1:5" ht="13.5" thickBot="1">
      <c r="A59" s="357" t="s">
        <v>57</v>
      </c>
      <c r="B59" s="266"/>
      <c r="C59" s="37" t="s">
        <v>188</v>
      </c>
      <c r="D59" s="37" t="s">
        <v>73</v>
      </c>
      <c r="E59" s="358" t="s">
        <v>73</v>
      </c>
    </row>
    <row r="60" spans="1:7" ht="15">
      <c r="A60" s="337" t="s">
        <v>184</v>
      </c>
      <c r="B60" s="38" t="s">
        <v>66</v>
      </c>
      <c r="C60" s="38">
        <v>100</v>
      </c>
      <c r="D60" s="38" t="s">
        <v>73</v>
      </c>
      <c r="E60" s="359" t="s">
        <v>73</v>
      </c>
      <c r="G60" s="170"/>
    </row>
    <row r="61" spans="1:7" ht="15.75" thickBot="1">
      <c r="A61" s="360" t="s">
        <v>185</v>
      </c>
      <c r="B61" s="42" t="s">
        <v>186</v>
      </c>
      <c r="C61" s="42">
        <v>100</v>
      </c>
      <c r="D61" s="42" t="s">
        <v>73</v>
      </c>
      <c r="E61" s="361" t="s">
        <v>73</v>
      </c>
      <c r="G61" s="170"/>
    </row>
    <row r="62" spans="1:5" ht="21" customHeight="1">
      <c r="A62" s="225" t="s">
        <v>315</v>
      </c>
      <c r="B62" s="226"/>
      <c r="C62" s="219">
        <f>SUM(C59:C61)</f>
        <v>200</v>
      </c>
      <c r="D62" s="219" t="s">
        <v>360</v>
      </c>
      <c r="E62" s="219" t="s">
        <v>73</v>
      </c>
    </row>
    <row r="63" spans="1:5" ht="22.5" customHeight="1" thickBot="1">
      <c r="A63" s="362" t="s">
        <v>187</v>
      </c>
      <c r="B63" s="168"/>
      <c r="C63" s="169">
        <v>100</v>
      </c>
      <c r="D63" s="169" t="s">
        <v>73</v>
      </c>
      <c r="E63" s="363" t="s">
        <v>73</v>
      </c>
    </row>
    <row r="64" spans="1:5" ht="15.75">
      <c r="A64" s="225" t="s">
        <v>309</v>
      </c>
      <c r="B64" s="226"/>
      <c r="C64" s="219">
        <f>SUM(C63)</f>
        <v>100</v>
      </c>
      <c r="D64" s="219" t="s">
        <v>73</v>
      </c>
      <c r="E64" s="219" t="s">
        <v>73</v>
      </c>
    </row>
    <row r="65" spans="1:5" ht="30.75" customHeight="1">
      <c r="A65" s="225" t="s">
        <v>310</v>
      </c>
      <c r="B65" s="226"/>
      <c r="C65" s="219">
        <v>100</v>
      </c>
      <c r="D65" s="219" t="s">
        <v>73</v>
      </c>
      <c r="E65" s="219" t="s">
        <v>73</v>
      </c>
    </row>
    <row r="66" spans="1:5" ht="22.5" customHeight="1">
      <c r="A66" s="225" t="s">
        <v>314</v>
      </c>
      <c r="B66" s="226"/>
      <c r="C66" s="219">
        <f>+C65+C64+C62+C58+C31</f>
        <v>1000</v>
      </c>
      <c r="D66" s="219" t="s">
        <v>73</v>
      </c>
      <c r="E66" s="219" t="s">
        <v>73</v>
      </c>
    </row>
  </sheetData>
  <sheetProtection/>
  <mergeCells count="26">
    <mergeCell ref="A21:B22"/>
    <mergeCell ref="A24:B24"/>
    <mergeCell ref="A57:B57"/>
    <mergeCell ref="C56:C57"/>
    <mergeCell ref="A2:C2"/>
    <mergeCell ref="A28:B28"/>
    <mergeCell ref="A29:B29"/>
    <mergeCell ref="A30:B30"/>
    <mergeCell ref="C32:C33"/>
    <mergeCell ref="D32:D33"/>
    <mergeCell ref="E32:E33"/>
    <mergeCell ref="A62:B62"/>
    <mergeCell ref="A1:C1"/>
    <mergeCell ref="B6:B7"/>
    <mergeCell ref="C6:C7"/>
    <mergeCell ref="A25:B25"/>
    <mergeCell ref="A26:B26"/>
    <mergeCell ref="A27:B27"/>
    <mergeCell ref="A23:B23"/>
    <mergeCell ref="A64:B64"/>
    <mergeCell ref="A65:B65"/>
    <mergeCell ref="A66:B66"/>
    <mergeCell ref="A59:B59"/>
    <mergeCell ref="A58:B58"/>
    <mergeCell ref="A31:B31"/>
    <mergeCell ref="A32:B33"/>
  </mergeCells>
  <printOptions/>
  <pageMargins left="0.7086614173228347" right="0.11811023622047245" top="0.7480314960629921" bottom="0.7480314960629921" header="0.31496062992125984" footer="0.31496062992125984"/>
  <pageSetup horizontalDpi="600" verticalDpi="600" orientation="landscape" scale="85" r:id="rId1"/>
  <rowBreaks count="1" manualBreakCount="1">
    <brk id="23" max="255" man="1"/>
  </rowBreaks>
</worksheet>
</file>

<file path=xl/worksheets/sheet5.xml><?xml version="1.0" encoding="utf-8"?>
<worksheet xmlns="http://schemas.openxmlformats.org/spreadsheetml/2006/main" xmlns:r="http://schemas.openxmlformats.org/officeDocument/2006/relationships">
  <dimension ref="A1:E52"/>
  <sheetViews>
    <sheetView tabSelected="1" view="pageBreakPreview" zoomScale="90" zoomScaleNormal="90" zoomScaleSheetLayoutView="90" zoomScalePageLayoutView="0" workbookViewId="0" topLeftCell="A42">
      <selection activeCell="A23" sqref="A23:IV23"/>
    </sheetView>
  </sheetViews>
  <sheetFormatPr defaultColWidth="11.421875" defaultRowHeight="12.75"/>
  <cols>
    <col min="1" max="1" width="56.7109375" style="0" customWidth="1"/>
    <col min="2" max="2" width="29.140625" style="0" customWidth="1"/>
    <col min="3" max="3" width="20.28125" style="92" customWidth="1"/>
    <col min="4" max="4" width="12.140625" style="0" customWidth="1"/>
    <col min="5" max="5" width="13.7109375" style="0" customWidth="1"/>
  </cols>
  <sheetData>
    <row r="1" spans="1:3" ht="31.5" customHeight="1">
      <c r="A1" s="240" t="s">
        <v>0</v>
      </c>
      <c r="B1" s="240"/>
      <c r="C1" s="240"/>
    </row>
    <row r="2" spans="1:3" ht="30" customHeight="1">
      <c r="A2" s="241" t="s">
        <v>351</v>
      </c>
      <c r="B2" s="241"/>
      <c r="C2" s="241"/>
    </row>
    <row r="3" spans="1:5" ht="32.25" customHeight="1">
      <c r="A3" s="90" t="s">
        <v>298</v>
      </c>
      <c r="B3" s="91" t="s">
        <v>99</v>
      </c>
      <c r="C3" s="65" t="s">
        <v>224</v>
      </c>
      <c r="D3" s="173" t="s">
        <v>358</v>
      </c>
      <c r="E3" s="173" t="s">
        <v>359</v>
      </c>
    </row>
    <row r="4" spans="1:5" ht="19.5" customHeight="1">
      <c r="A4" s="10" t="s">
        <v>356</v>
      </c>
      <c r="B4" s="93"/>
      <c r="C4" s="192"/>
      <c r="D4" s="200"/>
      <c r="E4" s="200"/>
    </row>
    <row r="5" spans="1:5" ht="19.5" customHeight="1">
      <c r="A5" s="23" t="s">
        <v>355</v>
      </c>
      <c r="B5" s="93">
        <v>123600000</v>
      </c>
      <c r="C5" s="193" t="s">
        <v>265</v>
      </c>
      <c r="D5" s="184"/>
      <c r="E5" s="184"/>
    </row>
    <row r="6" spans="1:5" ht="19.5" customHeight="1">
      <c r="A6" s="23" t="s">
        <v>354</v>
      </c>
      <c r="B6" s="94"/>
      <c r="C6" s="193"/>
      <c r="D6" s="184"/>
      <c r="E6" s="184"/>
    </row>
    <row r="7" spans="1:5" ht="19.5" customHeight="1">
      <c r="A7" s="23" t="s">
        <v>357</v>
      </c>
      <c r="B7" s="94">
        <v>5500000</v>
      </c>
      <c r="C7" s="193" t="s">
        <v>265</v>
      </c>
      <c r="D7" s="184"/>
      <c r="E7" s="184"/>
    </row>
    <row r="8" spans="1:5" ht="19.5" customHeight="1">
      <c r="A8" s="95"/>
      <c r="B8" s="96"/>
      <c r="C8" s="193"/>
      <c r="D8" s="184"/>
      <c r="E8" s="184"/>
    </row>
    <row r="9" spans="1:5" ht="19.5" customHeight="1">
      <c r="A9" s="293" t="s">
        <v>38</v>
      </c>
      <c r="B9" s="294"/>
      <c r="C9" s="294"/>
      <c r="D9" s="284"/>
      <c r="E9" s="284"/>
    </row>
    <row r="10" spans="1:5" ht="19.5" customHeight="1">
      <c r="A10" s="12" t="s">
        <v>159</v>
      </c>
      <c r="B10" s="19"/>
      <c r="C10" s="193"/>
      <c r="D10" s="184"/>
      <c r="E10" s="184"/>
    </row>
    <row r="11" spans="1:5" ht="40.5" customHeight="1">
      <c r="A11" s="12" t="s">
        <v>318</v>
      </c>
      <c r="B11" s="19"/>
      <c r="C11" s="193" t="s">
        <v>265</v>
      </c>
      <c r="D11" s="184"/>
      <c r="E11" s="184"/>
    </row>
    <row r="12" spans="1:5" ht="19.5" customHeight="1">
      <c r="A12" s="12" t="s">
        <v>160</v>
      </c>
      <c r="B12" s="19"/>
      <c r="C12" s="193" t="s">
        <v>265</v>
      </c>
      <c r="D12" s="184"/>
      <c r="E12" s="184"/>
    </row>
    <row r="13" spans="1:5" ht="19.5" customHeight="1">
      <c r="A13" s="12" t="s">
        <v>161</v>
      </c>
      <c r="B13" s="19"/>
      <c r="C13" s="193" t="s">
        <v>265</v>
      </c>
      <c r="D13" s="184"/>
      <c r="E13" s="184"/>
    </row>
    <row r="14" spans="1:5" ht="19.5" customHeight="1">
      <c r="A14" s="12" t="s">
        <v>162</v>
      </c>
      <c r="B14" s="19"/>
      <c r="C14" s="193" t="s">
        <v>265</v>
      </c>
      <c r="D14" s="184"/>
      <c r="E14" s="184"/>
    </row>
    <row r="15" spans="1:5" ht="19.5" customHeight="1">
      <c r="A15" s="12" t="s">
        <v>163</v>
      </c>
      <c r="B15" s="19"/>
      <c r="C15" s="193" t="s">
        <v>265</v>
      </c>
      <c r="D15" s="184"/>
      <c r="E15" s="184"/>
    </row>
    <row r="16" spans="1:5" ht="40.5" customHeight="1">
      <c r="A16" s="12" t="s">
        <v>280</v>
      </c>
      <c r="B16" s="22"/>
      <c r="C16" s="193">
        <v>50</v>
      </c>
      <c r="D16" s="184"/>
      <c r="E16" s="184"/>
    </row>
    <row r="17" spans="1:5" ht="36.75" customHeight="1">
      <c r="A17" s="12" t="s">
        <v>281</v>
      </c>
      <c r="B17" s="22"/>
      <c r="C17" s="193">
        <v>50</v>
      </c>
      <c r="D17" s="184"/>
      <c r="E17" s="184"/>
    </row>
    <row r="18" spans="1:5" ht="19.5" customHeight="1">
      <c r="A18" s="12" t="s">
        <v>164</v>
      </c>
      <c r="B18" s="19"/>
      <c r="C18" s="193">
        <v>50</v>
      </c>
      <c r="D18" s="184"/>
      <c r="E18" s="184"/>
    </row>
    <row r="19" spans="1:5" ht="19.5" customHeight="1">
      <c r="A19" s="12" t="s">
        <v>165</v>
      </c>
      <c r="B19" s="19"/>
      <c r="C19" s="193" t="s">
        <v>265</v>
      </c>
      <c r="D19" s="184"/>
      <c r="E19" s="184"/>
    </row>
    <row r="20" spans="1:5" ht="19.5" customHeight="1">
      <c r="A20" s="12" t="s">
        <v>166</v>
      </c>
      <c r="B20" s="19"/>
      <c r="C20" s="193" t="s">
        <v>265</v>
      </c>
      <c r="D20" s="184"/>
      <c r="E20" s="184"/>
    </row>
    <row r="21" spans="1:5" ht="26.25" customHeight="1">
      <c r="A21" s="12" t="s">
        <v>167</v>
      </c>
      <c r="B21" s="19"/>
      <c r="C21" s="193">
        <v>50</v>
      </c>
      <c r="D21" s="184"/>
      <c r="E21" s="184"/>
    </row>
    <row r="22" spans="1:5" ht="117" customHeight="1">
      <c r="A22" s="14" t="s">
        <v>168</v>
      </c>
      <c r="B22" s="97"/>
      <c r="C22" s="193">
        <v>100</v>
      </c>
      <c r="D22" s="184"/>
      <c r="E22" s="184"/>
    </row>
    <row r="23" spans="1:5" ht="19.5" customHeight="1">
      <c r="A23" s="289" t="s">
        <v>40</v>
      </c>
      <c r="B23" s="290"/>
      <c r="C23" s="194">
        <f>SUM(C11:C22)</f>
        <v>300</v>
      </c>
      <c r="D23" s="284"/>
      <c r="E23" s="284"/>
    </row>
    <row r="24" spans="1:5" ht="19.5" customHeight="1">
      <c r="A24" s="251" t="s">
        <v>83</v>
      </c>
      <c r="B24" s="253"/>
      <c r="C24" s="253"/>
      <c r="D24" s="284"/>
      <c r="E24" s="284"/>
    </row>
    <row r="25" spans="1:5" ht="44.25" customHeight="1">
      <c r="A25" s="14" t="s">
        <v>42</v>
      </c>
      <c r="B25" s="19"/>
      <c r="C25" s="193">
        <v>10</v>
      </c>
      <c r="D25" s="184"/>
      <c r="E25" s="184"/>
    </row>
    <row r="26" spans="1:5" ht="19.5" customHeight="1">
      <c r="A26" s="14" t="s">
        <v>43</v>
      </c>
      <c r="B26" s="19"/>
      <c r="C26" s="193">
        <v>10</v>
      </c>
      <c r="D26" s="184"/>
      <c r="E26" s="184"/>
    </row>
    <row r="27" spans="1:5" ht="36.75" customHeight="1">
      <c r="A27" s="14" t="s">
        <v>45</v>
      </c>
      <c r="B27" s="19"/>
      <c r="C27" s="193">
        <v>10</v>
      </c>
      <c r="D27" s="184"/>
      <c r="E27" s="184"/>
    </row>
    <row r="28" spans="1:5" ht="19.5" customHeight="1">
      <c r="A28" s="14" t="s">
        <v>46</v>
      </c>
      <c r="B28" s="19"/>
      <c r="C28" s="193">
        <v>10</v>
      </c>
      <c r="D28" s="184"/>
      <c r="E28" s="184"/>
    </row>
    <row r="29" spans="1:5" ht="19.5" customHeight="1">
      <c r="A29" s="14" t="s">
        <v>48</v>
      </c>
      <c r="B29" s="19"/>
      <c r="C29" s="193">
        <v>10</v>
      </c>
      <c r="D29" s="184"/>
      <c r="E29" s="184"/>
    </row>
    <row r="30" spans="1:5" ht="19.5" customHeight="1">
      <c r="A30" s="14" t="s">
        <v>49</v>
      </c>
      <c r="B30" s="19"/>
      <c r="C30" s="193">
        <v>20</v>
      </c>
      <c r="D30" s="184"/>
      <c r="E30" s="184"/>
    </row>
    <row r="31" spans="1:5" ht="30">
      <c r="A31" s="14" t="s">
        <v>316</v>
      </c>
      <c r="B31" s="19"/>
      <c r="C31" s="193">
        <v>50</v>
      </c>
      <c r="D31" s="184"/>
      <c r="E31" s="184"/>
    </row>
    <row r="32" spans="1:5" ht="32.25" customHeight="1">
      <c r="A32" s="14" t="s">
        <v>282</v>
      </c>
      <c r="B32" s="19"/>
      <c r="C32" s="193">
        <v>20</v>
      </c>
      <c r="D32" s="184"/>
      <c r="E32" s="184"/>
    </row>
    <row r="33" spans="1:5" ht="32.25" customHeight="1">
      <c r="A33" s="20" t="s">
        <v>169</v>
      </c>
      <c r="B33" s="19"/>
      <c r="C33" s="193">
        <v>25</v>
      </c>
      <c r="D33" s="184"/>
      <c r="E33" s="184"/>
    </row>
    <row r="34" spans="1:5" ht="19.5" customHeight="1">
      <c r="A34" s="14" t="s">
        <v>52</v>
      </c>
      <c r="B34" s="19"/>
      <c r="C34" s="193">
        <v>20</v>
      </c>
      <c r="D34" s="184"/>
      <c r="E34" s="184"/>
    </row>
    <row r="35" spans="1:5" ht="19.5" customHeight="1">
      <c r="A35" s="20" t="s">
        <v>170</v>
      </c>
      <c r="B35" s="19"/>
      <c r="C35" s="193">
        <v>25</v>
      </c>
      <c r="D35" s="184"/>
      <c r="E35" s="184"/>
    </row>
    <row r="36" spans="1:5" ht="63" customHeight="1">
      <c r="A36" s="20" t="s">
        <v>299</v>
      </c>
      <c r="B36" s="19"/>
      <c r="C36" s="193">
        <v>25</v>
      </c>
      <c r="D36" s="184"/>
      <c r="E36" s="184"/>
    </row>
    <row r="37" spans="1:5" ht="19.5" customHeight="1">
      <c r="A37" s="14" t="s">
        <v>171</v>
      </c>
      <c r="B37" s="19"/>
      <c r="C37" s="193">
        <v>25</v>
      </c>
      <c r="D37" s="184"/>
      <c r="E37" s="184"/>
    </row>
    <row r="38" spans="1:5" ht="19.5" customHeight="1">
      <c r="A38" s="21" t="s">
        <v>172</v>
      </c>
      <c r="B38" s="19"/>
      <c r="C38" s="193">
        <v>20</v>
      </c>
      <c r="D38" s="184"/>
      <c r="E38" s="184"/>
    </row>
    <row r="39" spans="1:5" ht="53.25" customHeight="1">
      <c r="A39" s="12" t="s">
        <v>173</v>
      </c>
      <c r="B39" s="19"/>
      <c r="C39" s="193">
        <v>20</v>
      </c>
      <c r="D39" s="184"/>
      <c r="E39" s="184"/>
    </row>
    <row r="40" spans="1:5" ht="19.5" customHeight="1">
      <c r="A40" s="24" t="s">
        <v>148</v>
      </c>
      <c r="B40" s="19"/>
      <c r="C40" s="193"/>
      <c r="D40" s="184"/>
      <c r="E40" s="184"/>
    </row>
    <row r="41" spans="1:5" ht="89.25" customHeight="1">
      <c r="A41" s="25" t="s">
        <v>174</v>
      </c>
      <c r="B41" s="19"/>
      <c r="C41" s="193"/>
      <c r="D41" s="184"/>
      <c r="E41" s="184"/>
    </row>
    <row r="42" spans="1:5" ht="234" customHeight="1" thickBot="1">
      <c r="A42" s="26" t="s">
        <v>175</v>
      </c>
      <c r="B42" s="19"/>
      <c r="C42" s="193" t="s">
        <v>265</v>
      </c>
      <c r="D42" s="184"/>
      <c r="E42" s="184"/>
    </row>
    <row r="43" spans="1:5" ht="19.5" customHeight="1" thickBot="1">
      <c r="A43" s="297" t="s">
        <v>312</v>
      </c>
      <c r="B43" s="298"/>
      <c r="C43" s="195">
        <f>SUM(C25:C42)</f>
        <v>300</v>
      </c>
      <c r="D43" s="197" t="s">
        <v>73</v>
      </c>
      <c r="E43" s="197" t="s">
        <v>73</v>
      </c>
    </row>
    <row r="44" spans="1:5" ht="19.5" customHeight="1" thickBot="1">
      <c r="A44" s="295" t="s">
        <v>57</v>
      </c>
      <c r="B44" s="296"/>
      <c r="C44" s="296"/>
      <c r="D44" s="198" t="s">
        <v>73</v>
      </c>
      <c r="E44" s="198" t="s">
        <v>73</v>
      </c>
    </row>
    <row r="45" spans="1:5" ht="19.5" customHeight="1">
      <c r="A45" s="285" t="s">
        <v>317</v>
      </c>
      <c r="B45" s="286"/>
      <c r="C45" s="291">
        <v>200</v>
      </c>
      <c r="D45" s="201"/>
      <c r="E45" s="201"/>
    </row>
    <row r="46" spans="1:5" ht="45" customHeight="1">
      <c r="A46" s="287"/>
      <c r="B46" s="288"/>
      <c r="C46" s="292"/>
      <c r="D46" s="186"/>
      <c r="E46" s="186"/>
    </row>
    <row r="47" spans="1:5" ht="19.5" customHeight="1">
      <c r="A47" s="18" t="s">
        <v>97</v>
      </c>
      <c r="B47" s="98" t="s">
        <v>66</v>
      </c>
      <c r="C47" s="193" t="s">
        <v>225</v>
      </c>
      <c r="D47" s="184"/>
      <c r="E47" s="184"/>
    </row>
    <row r="48" spans="1:5" ht="19.5" customHeight="1">
      <c r="A48" s="225" t="s">
        <v>315</v>
      </c>
      <c r="B48" s="226"/>
      <c r="C48" s="172">
        <v>200</v>
      </c>
      <c r="D48" s="173" t="s">
        <v>73</v>
      </c>
      <c r="E48" s="172" t="s">
        <v>73</v>
      </c>
    </row>
    <row r="49" spans="1:5" ht="26.25" customHeight="1" thickBot="1">
      <c r="A49" s="167" t="s">
        <v>187</v>
      </c>
      <c r="B49" s="168"/>
      <c r="C49" s="196">
        <v>100</v>
      </c>
      <c r="D49" s="199" t="s">
        <v>73</v>
      </c>
      <c r="E49" s="202" t="s">
        <v>73</v>
      </c>
    </row>
    <row r="50" spans="1:5" ht="15.75">
      <c r="A50" s="225" t="s">
        <v>309</v>
      </c>
      <c r="B50" s="226"/>
      <c r="C50" s="172">
        <f>SUM(C49)</f>
        <v>100</v>
      </c>
      <c r="D50" s="172" t="s">
        <v>73</v>
      </c>
      <c r="E50" s="172" t="s">
        <v>73</v>
      </c>
    </row>
    <row r="51" spans="1:5" ht="15.75">
      <c r="A51" s="225" t="s">
        <v>310</v>
      </c>
      <c r="B51" s="226"/>
      <c r="C51" s="172">
        <v>100</v>
      </c>
      <c r="D51" s="172" t="s">
        <v>73</v>
      </c>
      <c r="E51" s="172" t="s">
        <v>73</v>
      </c>
    </row>
    <row r="52" spans="1:5" ht="15.75">
      <c r="A52" s="225" t="s">
        <v>314</v>
      </c>
      <c r="B52" s="226"/>
      <c r="C52" s="172">
        <f>+C51+C50+C48+C43+C23</f>
        <v>1000</v>
      </c>
      <c r="D52" s="172" t="s">
        <v>73</v>
      </c>
      <c r="E52" s="172" t="s">
        <v>73</v>
      </c>
    </row>
  </sheetData>
  <sheetProtection/>
  <mergeCells count="16">
    <mergeCell ref="A52:B52"/>
    <mergeCell ref="A45:B46"/>
    <mergeCell ref="A23:B23"/>
    <mergeCell ref="C45:C46"/>
    <mergeCell ref="A1:C1"/>
    <mergeCell ref="A2:C2"/>
    <mergeCell ref="A9:C9"/>
    <mergeCell ref="A24:C24"/>
    <mergeCell ref="A44:C44"/>
    <mergeCell ref="A43:B43"/>
    <mergeCell ref="D9:E9"/>
    <mergeCell ref="D23:E23"/>
    <mergeCell ref="D24:E24"/>
    <mergeCell ref="A48:B48"/>
    <mergeCell ref="A50:B50"/>
    <mergeCell ref="A51:B51"/>
  </mergeCells>
  <printOptions/>
  <pageMargins left="0.7086614173228347" right="0.7086614173228347" top="0.7480314960629921" bottom="0.7480314960629921" header="0.31496062992125984" footer="0.31496062992125984"/>
  <pageSetup orientation="landscape" scale="80" r:id="rId1"/>
  <rowBreaks count="1" manualBreakCount="1">
    <brk id="21" max="4" man="1"/>
  </rowBreaks>
</worksheet>
</file>

<file path=xl/worksheets/sheet6.xml><?xml version="1.0" encoding="utf-8"?>
<worksheet xmlns="http://schemas.openxmlformats.org/spreadsheetml/2006/main" xmlns:r="http://schemas.openxmlformats.org/officeDocument/2006/relationships">
  <dimension ref="A4:C19"/>
  <sheetViews>
    <sheetView zoomScalePageLayoutView="0" workbookViewId="0" topLeftCell="A1">
      <selection activeCell="E30" sqref="E30"/>
    </sheetView>
  </sheetViews>
  <sheetFormatPr defaultColWidth="11.421875" defaultRowHeight="12.75"/>
  <cols>
    <col min="1" max="1" width="42.8515625" style="0" bestFit="1" customWidth="1"/>
    <col min="2" max="2" width="15.140625" style="0" customWidth="1"/>
  </cols>
  <sheetData>
    <row r="4" spans="1:3" ht="12.75">
      <c r="A4" s="299" t="s">
        <v>324</v>
      </c>
      <c r="B4" s="299"/>
      <c r="C4" s="299"/>
    </row>
    <row r="5" spans="1:3" ht="12.75">
      <c r="A5" s="174"/>
      <c r="B5" s="174"/>
      <c r="C5" s="174"/>
    </row>
    <row r="6" spans="1:3" ht="12.75">
      <c r="A6" s="174"/>
      <c r="B6" s="174"/>
      <c r="C6" s="174"/>
    </row>
    <row r="7" spans="1:3" ht="12.75">
      <c r="A7" s="174"/>
      <c r="B7" s="174" t="s">
        <v>326</v>
      </c>
      <c r="C7" s="174"/>
    </row>
    <row r="8" spans="1:3" ht="12.75">
      <c r="A8" s="174"/>
      <c r="B8" s="174"/>
      <c r="C8" s="174"/>
    </row>
    <row r="10" spans="1:2" ht="12.75">
      <c r="A10" t="s">
        <v>325</v>
      </c>
      <c r="B10" s="175">
        <v>44565</v>
      </c>
    </row>
    <row r="11" spans="1:2" ht="12.75">
      <c r="A11" t="s">
        <v>327</v>
      </c>
      <c r="B11" s="175">
        <v>44574</v>
      </c>
    </row>
    <row r="12" spans="1:2" ht="12.75">
      <c r="A12" t="s">
        <v>328</v>
      </c>
      <c r="B12" s="175">
        <v>44578</v>
      </c>
    </row>
    <row r="13" spans="1:2" ht="12.75">
      <c r="A13" t="s">
        <v>329</v>
      </c>
      <c r="B13" s="175">
        <v>44579</v>
      </c>
    </row>
    <row r="14" spans="1:2" ht="12.75">
      <c r="A14" t="s">
        <v>330</v>
      </c>
      <c r="B14" s="175">
        <v>44585</v>
      </c>
    </row>
    <row r="15" spans="1:2" ht="12.75">
      <c r="A15" t="s">
        <v>331</v>
      </c>
      <c r="B15" t="s">
        <v>332</v>
      </c>
    </row>
    <row r="16" spans="1:2" ht="12.75">
      <c r="A16" t="s">
        <v>333</v>
      </c>
      <c r="B16" s="175">
        <v>44588</v>
      </c>
    </row>
    <row r="17" spans="1:2" ht="12.75">
      <c r="A17" t="s">
        <v>334</v>
      </c>
      <c r="B17" s="175">
        <v>44594</v>
      </c>
    </row>
    <row r="18" spans="1:2" ht="12.75">
      <c r="A18" t="s">
        <v>335</v>
      </c>
      <c r="B18" s="175">
        <v>44595</v>
      </c>
    </row>
    <row r="19" spans="1:2" ht="12.75">
      <c r="A19" t="s">
        <v>336</v>
      </c>
      <c r="B19" s="175">
        <v>44600</v>
      </c>
    </row>
  </sheetData>
  <sheetProtection/>
  <mergeCells count="1">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L16"/>
  <sheetViews>
    <sheetView showGridLines="0" zoomScalePageLayoutView="0" workbookViewId="0" topLeftCell="B7">
      <selection activeCell="J16" sqref="J16"/>
    </sheetView>
  </sheetViews>
  <sheetFormatPr defaultColWidth="11.421875" defaultRowHeight="12.75"/>
  <cols>
    <col min="2" max="2" width="43.28125" style="0" customWidth="1"/>
    <col min="3" max="3" width="22.421875" style="0" bestFit="1" customWidth="1"/>
    <col min="4" max="4" width="17.8515625" style="0" customWidth="1"/>
    <col min="5" max="5" width="19.28125" style="0" customWidth="1"/>
    <col min="6" max="8" width="0" style="27" hidden="1" customWidth="1"/>
    <col min="9" max="9" width="22.421875" style="27" bestFit="1" customWidth="1"/>
    <col min="10" max="10" width="24.421875" style="0" bestFit="1" customWidth="1"/>
  </cols>
  <sheetData>
    <row r="2" spans="2:5" ht="18" customHeight="1">
      <c r="B2" s="300"/>
      <c r="C2" s="300"/>
      <c r="D2" s="300"/>
      <c r="E2" s="300"/>
    </row>
    <row r="3" spans="2:10" ht="19.5" customHeight="1">
      <c r="B3" s="301" t="s">
        <v>176</v>
      </c>
      <c r="C3" s="301"/>
      <c r="D3" s="301"/>
      <c r="E3" s="301"/>
      <c r="F3" s="301"/>
      <c r="G3" s="301"/>
      <c r="H3" s="301"/>
      <c r="I3" s="301"/>
      <c r="J3" s="301"/>
    </row>
    <row r="4" spans="2:10" ht="12.75" customHeight="1">
      <c r="B4" s="302" t="s">
        <v>73</v>
      </c>
      <c r="C4" s="302"/>
      <c r="D4" s="302"/>
      <c r="E4" s="302"/>
      <c r="F4" s="28"/>
      <c r="G4" s="28"/>
      <c r="H4" s="28"/>
      <c r="I4" s="28"/>
      <c r="J4" s="29"/>
    </row>
    <row r="5" spans="2:10" ht="19.5" customHeight="1">
      <c r="B5" s="301" t="s">
        <v>177</v>
      </c>
      <c r="C5" s="301"/>
      <c r="D5" s="301"/>
      <c r="E5" s="301"/>
      <c r="F5" s="301"/>
      <c r="G5" s="301"/>
      <c r="H5" s="301"/>
      <c r="I5" s="301"/>
      <c r="J5" s="301"/>
    </row>
    <row r="6" spans="2:10" ht="20.25" customHeight="1">
      <c r="B6" s="303" t="s">
        <v>178</v>
      </c>
      <c r="C6" s="303"/>
      <c r="D6" s="303"/>
      <c r="E6" s="303"/>
      <c r="F6" s="303"/>
      <c r="G6" s="303"/>
      <c r="H6" s="303"/>
      <c r="I6" s="303"/>
      <c r="J6" s="303"/>
    </row>
    <row r="7" ht="18.75" thickBot="1"/>
    <row r="8" spans="2:10" ht="42" customHeight="1" thickTop="1">
      <c r="B8" s="208" t="s">
        <v>179</v>
      </c>
      <c r="C8" s="213" t="s">
        <v>370</v>
      </c>
      <c r="D8" s="213" t="s">
        <v>372</v>
      </c>
      <c r="E8" s="209">
        <v>365</v>
      </c>
      <c r="F8" s="210" t="s">
        <v>180</v>
      </c>
      <c r="G8" s="210" t="s">
        <v>181</v>
      </c>
      <c r="H8" s="210" t="s">
        <v>181</v>
      </c>
      <c r="I8" s="213" t="s">
        <v>371</v>
      </c>
      <c r="J8" s="209">
        <v>272</v>
      </c>
    </row>
    <row r="9" spans="2:10" ht="27" customHeight="1">
      <c r="B9" s="203" t="s">
        <v>365</v>
      </c>
      <c r="C9" s="204">
        <v>531621759</v>
      </c>
      <c r="D9" s="215">
        <v>0.0025</v>
      </c>
      <c r="E9" s="214">
        <v>1542119</v>
      </c>
      <c r="F9" s="216"/>
      <c r="G9" s="216"/>
      <c r="H9" s="216"/>
      <c r="I9" s="214">
        <v>677335498.4471936</v>
      </c>
      <c r="J9" s="218">
        <f>+(I9*D9)/$E$8*$J$8*1.19</f>
        <v>1501643.5214889566</v>
      </c>
    </row>
    <row r="10" spans="2:10" ht="27" customHeight="1">
      <c r="B10" s="205" t="s">
        <v>363</v>
      </c>
      <c r="C10" s="204">
        <v>100000000</v>
      </c>
      <c r="D10" s="215">
        <v>0.004</v>
      </c>
      <c r="E10" s="214">
        <v>476000</v>
      </c>
      <c r="F10" s="216"/>
      <c r="G10" s="216"/>
      <c r="H10" s="216"/>
      <c r="I10" s="214">
        <v>300000000</v>
      </c>
      <c r="J10" s="218">
        <f>+(I10*D10)/$E$8*$J$8*1.19</f>
        <v>1064153.424657534</v>
      </c>
    </row>
    <row r="11" spans="2:10" ht="27" customHeight="1">
      <c r="B11" s="205" t="s">
        <v>364</v>
      </c>
      <c r="C11" s="204">
        <v>750000000</v>
      </c>
      <c r="D11" s="204"/>
      <c r="E11" s="214">
        <v>32130000</v>
      </c>
      <c r="F11" s="216" t="e">
        <f>+#REF!*122/365*1.1</f>
        <v>#REF!</v>
      </c>
      <c r="G11" s="216" t="e">
        <f>+#REF!*153/365*1.1</f>
        <v>#REF!</v>
      </c>
      <c r="H11" s="216" t="e">
        <f>+#REF!*183/365*1.1</f>
        <v>#REF!</v>
      </c>
      <c r="I11" s="214">
        <v>750000000</v>
      </c>
      <c r="J11" s="218">
        <f>+E11/$E$8*$J$8</f>
        <v>23943452.05479452</v>
      </c>
    </row>
    <row r="12" spans="2:10" ht="27" customHeight="1">
      <c r="B12" s="205" t="s">
        <v>366</v>
      </c>
      <c r="C12" s="204">
        <v>30000000</v>
      </c>
      <c r="D12" s="215">
        <v>0.03</v>
      </c>
      <c r="E12" s="214">
        <v>1071000</v>
      </c>
      <c r="F12" s="216" t="e">
        <f>+#REF!*122/365*1.1</f>
        <v>#REF!</v>
      </c>
      <c r="G12" s="216" t="e">
        <f>+#REF!*153/365*1.1</f>
        <v>#REF!</v>
      </c>
      <c r="H12" s="216" t="e">
        <f>+#REF!*183/365*1.1</f>
        <v>#REF!</v>
      </c>
      <c r="I12" s="214">
        <v>50000000</v>
      </c>
      <c r="J12" s="218">
        <f>+(I12*D12)/$E$8*$J$8*1.19</f>
        <v>1330191.7808219178</v>
      </c>
    </row>
    <row r="13" spans="2:10" ht="27" customHeight="1">
      <c r="B13" s="205" t="s">
        <v>367</v>
      </c>
      <c r="C13" s="204">
        <v>89200000</v>
      </c>
      <c r="D13" s="215">
        <f>+(E13/1.19)/C13</f>
        <v>0.0365</v>
      </c>
      <c r="E13" s="214">
        <v>3874402</v>
      </c>
      <c r="F13" s="216"/>
      <c r="G13" s="216"/>
      <c r="H13" s="216"/>
      <c r="I13" s="214">
        <v>123600000</v>
      </c>
      <c r="J13" s="218">
        <f>+I13*D13/365*272*1.19</f>
        <v>4000684.8</v>
      </c>
    </row>
    <row r="14" spans="2:10" ht="27" customHeight="1">
      <c r="B14" s="203" t="s">
        <v>368</v>
      </c>
      <c r="C14" s="204">
        <v>5890000</v>
      </c>
      <c r="D14" s="215">
        <f>+(E14/1.19)/C14</f>
        <v>0.03649997859924955</v>
      </c>
      <c r="E14" s="214">
        <v>255832</v>
      </c>
      <c r="F14" s="217" t="e">
        <f>+#REF!*122/365*1.1</f>
        <v>#REF!</v>
      </c>
      <c r="G14" s="217" t="e">
        <f>+#REF!*153/365*1.1</f>
        <v>#REF!</v>
      </c>
      <c r="H14" s="217" t="e">
        <f>+#REF!*183/365*1.1</f>
        <v>#REF!</v>
      </c>
      <c r="I14" s="214">
        <v>5500000</v>
      </c>
      <c r="J14" s="218">
        <v>178024</v>
      </c>
    </row>
    <row r="15" spans="2:10" ht="24.75" customHeight="1">
      <c r="B15" s="206" t="s">
        <v>182</v>
      </c>
      <c r="C15" s="206"/>
      <c r="D15" s="206"/>
      <c r="E15" s="206"/>
      <c r="F15" s="206"/>
      <c r="G15" s="206"/>
      <c r="H15" s="206"/>
      <c r="I15" s="206"/>
      <c r="J15" s="207">
        <f>SUM(J8:J14)</f>
        <v>32018421.581762932</v>
      </c>
    </row>
    <row r="16" spans="2:12" ht="18">
      <c r="B16" s="30"/>
      <c r="J16" s="211">
        <v>32915218</v>
      </c>
      <c r="L16" s="124"/>
    </row>
  </sheetData>
  <sheetProtection selectLockedCells="1" selectUnlockedCells="1"/>
  <mergeCells count="5">
    <mergeCell ref="B2:E2"/>
    <mergeCell ref="B3:J3"/>
    <mergeCell ref="B4:E4"/>
    <mergeCell ref="B5:J5"/>
    <mergeCell ref="B6:J6"/>
  </mergeCells>
  <printOptions horizontalCentered="1"/>
  <pageMargins left="0.9055555555555556" right="0.9055555555555556" top="1.1416666666666666" bottom="0.7479166666666667" header="0.5118055555555555" footer="0.5118055555555555"/>
  <pageSetup horizontalDpi="300" verticalDpi="300" orientation="landscape" paperSize="9" scale="90" r:id="rId1"/>
  <ignoredErrors>
    <ignoredError sqref="J11:J12"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Constanza Henao Vanegas</cp:lastModifiedBy>
  <cp:lastPrinted>2023-05-05T19:52:05Z</cp:lastPrinted>
  <dcterms:created xsi:type="dcterms:W3CDTF">2016-05-03T01:32:25Z</dcterms:created>
  <dcterms:modified xsi:type="dcterms:W3CDTF">2023-05-05T19:53:18Z</dcterms:modified>
  <cp:category/>
  <cp:version/>
  <cp:contentType/>
  <cp:contentStatus/>
</cp:coreProperties>
</file>