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75" windowWidth="19995" windowHeight="7680" activeTab="4"/>
  </bookViews>
  <sheets>
    <sheet name="def riesgo" sheetId="1" r:id="rId1"/>
    <sheet name="det impacto" sheetId="4" r:id="rId2"/>
    <sheet name="tablas" sheetId="3" r:id="rId3"/>
    <sheet name="val controles" sheetId="5" r:id="rId4"/>
    <sheet name="Matriz" sheetId="6" r:id="rId5"/>
  </sheets>
  <definedNames>
    <definedName name="_xlnm.Print_Area" localSheetId="4">Matriz!$A$1:$Q$18</definedName>
  </definedNames>
  <calcPr calcId="145621"/>
</workbook>
</file>

<file path=xl/calcChain.xml><?xml version="1.0" encoding="utf-8"?>
<calcChain xmlns="http://schemas.openxmlformats.org/spreadsheetml/2006/main">
  <c r="C56" i="4" l="1"/>
  <c r="A65" i="4" l="1"/>
  <c r="J14" i="6" l="1"/>
  <c r="J13" i="6"/>
  <c r="J12" i="6"/>
  <c r="J11" i="6"/>
  <c r="C12" i="6"/>
  <c r="C13" i="6"/>
  <c r="C14" i="6"/>
  <c r="C11" i="6"/>
  <c r="G13" i="5"/>
  <c r="B62" i="5"/>
  <c r="B47" i="5"/>
  <c r="B32" i="5"/>
  <c r="B17" i="5"/>
  <c r="F73" i="5"/>
  <c r="F74" i="5" s="1"/>
  <c r="K14" i="6" s="1"/>
  <c r="F58" i="5"/>
  <c r="F59" i="5" s="1"/>
  <c r="K13" i="6" s="1"/>
  <c r="F43" i="5"/>
  <c r="F44" i="5" s="1"/>
  <c r="K12" i="6" s="1"/>
  <c r="F28" i="5"/>
  <c r="F29" i="5" s="1"/>
  <c r="K11" i="6" s="1"/>
  <c r="G14" i="6"/>
  <c r="G13" i="6"/>
  <c r="H13" i="6" s="1"/>
  <c r="C87" i="4"/>
  <c r="B86" i="4"/>
  <c r="C88" i="4" s="1"/>
  <c r="G12" i="6" s="1"/>
  <c r="A34" i="4"/>
  <c r="B55" i="4"/>
  <c r="B24" i="4"/>
  <c r="C26" i="4" s="1"/>
  <c r="J10" i="6"/>
  <c r="C25" i="4"/>
  <c r="C10" i="6"/>
  <c r="B2" i="5"/>
  <c r="I13" i="5"/>
  <c r="A3" i="4"/>
  <c r="F12" i="6"/>
  <c r="F13" i="6"/>
  <c r="F14" i="6"/>
  <c r="F11" i="6"/>
  <c r="F10" i="6"/>
  <c r="F13" i="5"/>
  <c r="F14" i="5" s="1"/>
  <c r="K10" i="6" s="1"/>
  <c r="E56" i="4" l="1"/>
  <c r="H14" i="6"/>
  <c r="I14" i="6"/>
  <c r="N13" i="6"/>
  <c r="H12" i="6"/>
  <c r="I12" i="6"/>
  <c r="N14" i="6"/>
  <c r="N12" i="6"/>
  <c r="I13" i="6"/>
  <c r="C57" i="4"/>
  <c r="G11" i="6" s="1"/>
  <c r="H11" i="6" s="1"/>
  <c r="G10" i="6"/>
  <c r="H10" i="6" s="1"/>
  <c r="E25" i="4"/>
  <c r="N10" i="6"/>
  <c r="I11" i="6" l="1"/>
  <c r="N11" i="6"/>
  <c r="I10" i="6"/>
</calcChain>
</file>

<file path=xl/sharedStrings.xml><?xml version="1.0" encoding="utf-8"?>
<sst xmlns="http://schemas.openxmlformats.org/spreadsheetml/2006/main" count="278" uniqueCount="129">
  <si>
    <t>Matriz definición del Riesgo de Corrupción</t>
  </si>
  <si>
    <t>Descripcion del riesgo</t>
  </si>
  <si>
    <t>Acción y Omisión</t>
  </si>
  <si>
    <t>Uso de poder</t>
  </si>
  <si>
    <t>Desviación de la gestión de lo publico</t>
  </si>
  <si>
    <t>Beneficio particular</t>
  </si>
  <si>
    <t>Nro</t>
  </si>
  <si>
    <t>Causa</t>
  </si>
  <si>
    <t>Riesgo</t>
  </si>
  <si>
    <t>Consecuencia</t>
  </si>
  <si>
    <t>Formato para determinar el Impacto</t>
  </si>
  <si>
    <t>Respuesta</t>
  </si>
  <si>
    <t>1 ¿Afectar al grupo de funcionarios del proceso?</t>
  </si>
  <si>
    <t>2 ¿Afectar el cumplimiento de metas y objetivos de la dependencia?</t>
  </si>
  <si>
    <t>3 ¿Afectar el cumplimiento de misión de la Entidad?</t>
  </si>
  <si>
    <t>4 ¿Afectar el cumplimiento de la misión del sector al que pertenece la Entidad?</t>
  </si>
  <si>
    <t>5 ¿Generar pérdida de confianza de la Entidad, afectando su reputación?</t>
  </si>
  <si>
    <t>6 ¿Generar pérdida de recursos económicos?</t>
  </si>
  <si>
    <t>7 ¿Afectar la generación de los productos o la prestación de servicios?</t>
  </si>
  <si>
    <t>9 ¿Generar pérdida de información de la Entidad?</t>
  </si>
  <si>
    <t>10 ¿Generar intervención de los órganos de control, de la Fiscalía, u otro ente?</t>
  </si>
  <si>
    <t>11 ¿Dar lugar a procesos sancionatorios?</t>
  </si>
  <si>
    <t>12 ¿Dar lugar a procesos disciplinarios?</t>
  </si>
  <si>
    <t>13 ¿Dar lugar a procesos fiscales?</t>
  </si>
  <si>
    <t>14 ¿Generar pérdida de credibilidad del sector?</t>
  </si>
  <si>
    <t>15 ¿Generar pérdida de credibilidad del sector?</t>
  </si>
  <si>
    <t>16 ¿Ocasionar lesiones físicas o pérdida de vidas humanas?</t>
  </si>
  <si>
    <t>17 ¿Afectar la imagen regional?</t>
  </si>
  <si>
    <t>18 ¿Afectar la imagen nacional?</t>
  </si>
  <si>
    <t xml:space="preserve">Respuesta </t>
  </si>
  <si>
    <t>Total preguntas afirmativas:</t>
  </si>
  <si>
    <t>Total preguntas negativas:</t>
  </si>
  <si>
    <t>Clasificación del Riesgo:</t>
  </si>
  <si>
    <t>Mayor</t>
  </si>
  <si>
    <r>
      <rPr>
        <b/>
        <sz val="11"/>
        <color theme="1"/>
        <rFont val="Calibri"/>
        <family val="2"/>
        <scheme val="minor"/>
      </rPr>
      <t xml:space="preserve"> Moderado:</t>
    </r>
    <r>
      <rPr>
        <sz val="11"/>
        <color theme="1"/>
        <rFont val="Calibri"/>
        <family val="2"/>
        <scheme val="minor"/>
      </rPr>
      <t xml:space="preserve"> • Responder afirmativamente de UNO a CINCO pregunta(s) genera un impacto Moderado.</t>
    </r>
  </si>
  <si>
    <r>
      <rPr>
        <b/>
        <sz val="11"/>
        <color theme="1"/>
        <rFont val="Calibri"/>
        <family val="2"/>
        <scheme val="minor"/>
      </rPr>
      <t>Mayor:</t>
    </r>
    <r>
      <rPr>
        <sz val="11"/>
        <color theme="1"/>
        <rFont val="Calibri"/>
        <family val="2"/>
        <scheme val="minor"/>
      </rPr>
      <t xml:space="preserve"> • Responder afirmativamente de SEIS a ONCE preguntas genera un impacto Mayor.</t>
    </r>
  </si>
  <si>
    <r>
      <rPr>
        <b/>
        <sz val="11"/>
        <color theme="1"/>
        <rFont val="Calibri"/>
        <family val="2"/>
        <scheme val="minor"/>
      </rPr>
      <t>Catastrófico:</t>
    </r>
    <r>
      <rPr>
        <sz val="11"/>
        <color theme="1"/>
        <rFont val="Calibri"/>
        <family val="2"/>
        <scheme val="minor"/>
      </rPr>
      <t xml:space="preserve"> • Responder afirmativamente de DOCE a DIECIOCHO preguntas genera un impacto</t>
    </r>
  </si>
  <si>
    <t>PUNTAJE</t>
  </si>
  <si>
    <t>Nº Pregunta: Si el riesgo de corrupción se materializa podría...</t>
  </si>
  <si>
    <t>Controles de riesgos de corrupción</t>
  </si>
  <si>
    <t xml:space="preserve">Preventivo </t>
  </si>
  <si>
    <t xml:space="preserve">Detectivo </t>
  </si>
  <si>
    <t>Correctivo</t>
  </si>
  <si>
    <t>¿Existen manuales, instructivos o procedimientos para el manejo del control?</t>
  </si>
  <si>
    <t>¿Está(n) definido(s) el(los) responsable(s) de la ejecución del control y del seguimiento?</t>
  </si>
  <si>
    <t xml:space="preserve">¿El control es manual? </t>
  </si>
  <si>
    <t xml:space="preserve">¿El control es automático? </t>
  </si>
  <si>
    <t>¿La frecuencia de ejecución del control y seguimiento es adecuada?</t>
  </si>
  <si>
    <t>¿Se cuenta con evidencias de la ejecución y seguimiento del control?</t>
  </si>
  <si>
    <t>¿En el tiempo que lleva la herramienta ha demostrado ser efectiva?</t>
  </si>
  <si>
    <t xml:space="preserve"> Criterio de medición </t>
  </si>
  <si>
    <t xml:space="preserve">Si </t>
  </si>
  <si>
    <t>No</t>
  </si>
  <si>
    <t xml:space="preserve">Naturaleza del control </t>
  </si>
  <si>
    <t>Criterios para la evaluación Evaluación</t>
  </si>
  <si>
    <t xml:space="preserve">Total </t>
  </si>
  <si>
    <t>Mapa de Riesgos de Corrupción</t>
  </si>
  <si>
    <t>Fecha</t>
  </si>
  <si>
    <t>Acciones</t>
  </si>
  <si>
    <t>Responsable</t>
  </si>
  <si>
    <t>Indicador</t>
  </si>
  <si>
    <t>Controles</t>
  </si>
  <si>
    <t>Probabilidad</t>
  </si>
  <si>
    <t>Impacto</t>
  </si>
  <si>
    <t>Registro</t>
  </si>
  <si>
    <t xml:space="preserve">Proceso: </t>
  </si>
  <si>
    <t xml:space="preserve">Objetivo: </t>
  </si>
  <si>
    <t>Entidad:</t>
  </si>
  <si>
    <t>Análisis del riesgo Valoración del riesgo</t>
  </si>
  <si>
    <t>Zona del Riesgo</t>
  </si>
  <si>
    <t>Riesgo Inherente</t>
  </si>
  <si>
    <t>Valoración del Riesgo</t>
  </si>
  <si>
    <t>Riesgo Residual</t>
  </si>
  <si>
    <t>Acciones Asociadas al Control</t>
  </si>
  <si>
    <t xml:space="preserve"> Monitoreo y Revisión</t>
  </si>
  <si>
    <t>Periodo de ejecución</t>
  </si>
  <si>
    <t>PROBABILIDA</t>
  </si>
  <si>
    <t xml:space="preserve">Rara vez </t>
  </si>
  <si>
    <t>Improbable</t>
  </si>
  <si>
    <t>Posible</t>
  </si>
  <si>
    <t>Probable</t>
  </si>
  <si>
    <t>Casi seguro</t>
  </si>
  <si>
    <t xml:space="preserve">IMPACTO </t>
  </si>
  <si>
    <t>Moderado</t>
  </si>
  <si>
    <t>Catastrofico</t>
  </si>
  <si>
    <t>x</t>
  </si>
  <si>
    <t>8 ¿Dar lugar al detrimento de calidad de vida de la comunidad por la pérdida del bien o servicios o los recursos públicos?</t>
  </si>
  <si>
    <t>RIESGO:  1</t>
  </si>
  <si>
    <t>Riesgo 1</t>
  </si>
  <si>
    <t>PUNTAJE A DISMINUIR</t>
  </si>
  <si>
    <t>DISMINUYE</t>
  </si>
  <si>
    <t>Descripción del Control Existente</t>
  </si>
  <si>
    <t>NO: 1 o  0</t>
  </si>
  <si>
    <t>SI: 1 o  0</t>
  </si>
  <si>
    <t>RIESGO:  2</t>
  </si>
  <si>
    <t xml:space="preserve">Marcar con una X para clasificar </t>
  </si>
  <si>
    <t>Riesgo 2</t>
  </si>
  <si>
    <t>Riesgo 3</t>
  </si>
  <si>
    <t>Riesgo 4</t>
  </si>
  <si>
    <t>Riesgo 5</t>
  </si>
  <si>
    <t>Control 1</t>
  </si>
  <si>
    <t>Control 2</t>
  </si>
  <si>
    <t>Control 3</t>
  </si>
  <si>
    <t>Control 4</t>
  </si>
  <si>
    <t>Control 5</t>
  </si>
  <si>
    <t xml:space="preserve">EMPRESA MUNICIPAL PARA LA SALUD - EMSA </t>
  </si>
  <si>
    <t>X</t>
  </si>
  <si>
    <t>14 ¿Dar lugar a procesos fiscales?</t>
  </si>
  <si>
    <t>14 ¿Dar lugar a procesos penales?</t>
  </si>
  <si>
    <t>13 ¿Dar lugar a procesos penales?</t>
  </si>
  <si>
    <t xml:space="preserve">Desconocimiento del perfil para los cargos vacantes, Imposicion </t>
  </si>
  <si>
    <t>Procesos y toma de decisiones inadecuados, equivocaciones, perdidas economicas</t>
  </si>
  <si>
    <t>Manual, informes</t>
  </si>
  <si>
    <t>1) Mejorar competencias de cada funcionario de la Entidad. 2) Incrementar nivel de desempeño de las personas.</t>
  </si>
  <si>
    <t>GESTION DEL RECURSO HUMANO</t>
  </si>
  <si>
    <t>Inestabilidad en el sotfware de nómina</t>
  </si>
  <si>
    <t>No contar con la información precisa</t>
  </si>
  <si>
    <t>Lista de Chequeo, Manual.</t>
  </si>
  <si>
    <t>Manual funciones- Acuerdo 05, proceso de inducción y reinducción.</t>
  </si>
  <si>
    <t>Reuniones con el proveedor, mantenimiento del sotfware por parte del contratista. Requeriminiento a la mesa de trabajo.</t>
  </si>
  <si>
    <t xml:space="preserve"> </t>
  </si>
  <si>
    <t>Indebido      proceso      de selección</t>
  </si>
  <si>
    <t>Falta    de    inducción    y entrega de puestos de trabajo</t>
  </si>
  <si>
    <t>Inexistencia en el desempeño del personal capacitado</t>
  </si>
  <si>
    <t>No contar con personal capacitado para poder realizar una buena inducción y reinducción</t>
  </si>
  <si>
    <t>Seguimiento al plan de capacitaciones.</t>
  </si>
  <si>
    <t>Plan de capaciontación.
Certificado de Capacitación.</t>
  </si>
  <si>
    <t xml:space="preserve">No   hacer seguimiento de la efectividad   de   las formaciones </t>
  </si>
  <si>
    <t>RIESGO: 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</si>
</sst>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Berlin Sans FB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389AD"/>
        <bgColor indexed="64"/>
      </patternFill>
    </fill>
    <fill>
      <patternFill patternType="solid">
        <fgColor rgb="FF9999FF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25">
    <xf numFmtId="0" fontId="0" fillId="0" borderId="0" xfId="0"/>
    <xf numFmtId="0" fontId="0" fillId="0" borderId="0" xfId="0" applyProtection="1">
      <protection locked="0"/>
    </xf>
    <xf numFmtId="0" fontId="0" fillId="0" borderId="5" xfId="0" applyBorder="1" applyProtection="1">
      <protection locked="0"/>
    </xf>
    <xf numFmtId="0" fontId="0" fillId="2" borderId="20" xfId="0" applyFill="1" applyBorder="1" applyProtection="1"/>
    <xf numFmtId="0" fontId="0" fillId="0" borderId="21" xfId="0" applyBorder="1" applyProtection="1"/>
    <xf numFmtId="0" fontId="0" fillId="0" borderId="22" xfId="0" applyBorder="1" applyProtection="1"/>
    <xf numFmtId="0" fontId="0" fillId="0" borderId="10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7" xfId="0" applyBorder="1" applyAlignment="1" applyProtection="1">
      <alignment horizontal="right"/>
    </xf>
    <xf numFmtId="0" fontId="0" fillId="0" borderId="8" xfId="0" applyBorder="1" applyProtection="1"/>
    <xf numFmtId="0" fontId="0" fillId="0" borderId="9" xfId="0" applyBorder="1" applyProtection="1"/>
    <xf numFmtId="0" fontId="0" fillId="0" borderId="10" xfId="0" applyBorder="1" applyAlignment="1" applyProtection="1">
      <alignment horizontal="right"/>
    </xf>
    <xf numFmtId="0" fontId="0" fillId="0" borderId="11" xfId="0" applyBorder="1" applyProtection="1"/>
    <xf numFmtId="0" fontId="0" fillId="0" borderId="12" xfId="0" applyBorder="1" applyProtection="1"/>
    <xf numFmtId="0" fontId="0" fillId="0" borderId="34" xfId="0" applyBorder="1" applyProtection="1"/>
    <xf numFmtId="0" fontId="4" fillId="2" borderId="27" xfId="0" applyFont="1" applyFill="1" applyBorder="1" applyAlignment="1" applyProtection="1"/>
    <xf numFmtId="2" fontId="0" fillId="2" borderId="29" xfId="0" applyNumberFormat="1" applyFill="1" applyBorder="1" applyProtection="1"/>
    <xf numFmtId="0" fontId="0" fillId="0" borderId="13" xfId="0" applyBorder="1" applyAlignment="1" applyProtection="1">
      <alignment wrapText="1"/>
    </xf>
    <xf numFmtId="0" fontId="0" fillId="0" borderId="15" xfId="0" applyBorder="1" applyAlignment="1" applyProtection="1">
      <alignment wrapText="1"/>
    </xf>
    <xf numFmtId="0" fontId="0" fillId="0" borderId="16" xfId="0" applyBorder="1" applyAlignment="1" applyProtection="1">
      <alignment wrapText="1"/>
    </xf>
    <xf numFmtId="0" fontId="0" fillId="0" borderId="1" xfId="0" applyBorder="1" applyProtection="1">
      <protection locked="0"/>
    </xf>
    <xf numFmtId="0" fontId="0" fillId="0" borderId="0" xfId="0" applyProtection="1"/>
    <xf numFmtId="0" fontId="0" fillId="0" borderId="1" xfId="0" applyBorder="1" applyProtection="1"/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0" fillId="2" borderId="0" xfId="0" applyFill="1" applyProtection="1"/>
    <xf numFmtId="0" fontId="0" fillId="0" borderId="0" xfId="0" applyAlignment="1" applyProtection="1">
      <protection locked="0"/>
    </xf>
    <xf numFmtId="0" fontId="0" fillId="0" borderId="26" xfId="0" applyBorder="1" applyAlignment="1" applyProtection="1"/>
    <xf numFmtId="0" fontId="3" fillId="0" borderId="26" xfId="0" applyFont="1" applyBorder="1" applyAlignment="1" applyProtection="1"/>
    <xf numFmtId="2" fontId="3" fillId="0" borderId="26" xfId="0" applyNumberFormat="1" applyFont="1" applyBorder="1" applyAlignment="1" applyProtection="1">
      <alignment horizontal="center"/>
    </xf>
    <xf numFmtId="0" fontId="0" fillId="0" borderId="1" xfId="0" applyBorder="1" applyAlignment="1" applyProtection="1">
      <alignment wrapText="1"/>
    </xf>
    <xf numFmtId="0" fontId="0" fillId="0" borderId="19" xfId="0" applyBorder="1" applyProtection="1"/>
    <xf numFmtId="0" fontId="0" fillId="0" borderId="18" xfId="0" applyBorder="1" applyProtection="1"/>
    <xf numFmtId="0" fontId="0" fillId="0" borderId="18" xfId="0" applyBorder="1" applyAlignment="1" applyProtection="1">
      <alignment wrapText="1"/>
    </xf>
    <xf numFmtId="0" fontId="0" fillId="0" borderId="10" xfId="0" applyBorder="1" applyProtection="1"/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center"/>
    </xf>
    <xf numFmtId="0" fontId="0" fillId="5" borderId="1" xfId="0" applyFill="1" applyBorder="1" applyAlignment="1" applyProtection="1"/>
    <xf numFmtId="0" fontId="0" fillId="0" borderId="1" xfId="0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</xf>
    <xf numFmtId="0" fontId="7" fillId="0" borderId="2" xfId="0" applyFont="1" applyBorder="1" applyAlignment="1" applyProtection="1">
      <protection locked="0"/>
    </xf>
    <xf numFmtId="0" fontId="7" fillId="0" borderId="1" xfId="0" applyFont="1" applyBorder="1" applyProtection="1">
      <protection locked="0"/>
    </xf>
    <xf numFmtId="0" fontId="7" fillId="0" borderId="1" xfId="0" applyFont="1" applyBorder="1" applyAlignment="1" applyProtection="1">
      <protection locked="0"/>
    </xf>
    <xf numFmtId="0" fontId="8" fillId="3" borderId="14" xfId="1" applyFont="1" applyFill="1" applyBorder="1" applyAlignment="1" applyProtection="1">
      <alignment horizontal="justify"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6" fillId="0" borderId="37" xfId="0" applyFont="1" applyBorder="1" applyAlignment="1">
      <alignment vertical="center" wrapText="1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protection locked="0"/>
    </xf>
    <xf numFmtId="0" fontId="2" fillId="0" borderId="1" xfId="0" applyFont="1" applyBorder="1" applyProtection="1">
      <protection locked="0"/>
    </xf>
    <xf numFmtId="0" fontId="2" fillId="0" borderId="0" xfId="0" applyFont="1" applyProtection="1"/>
    <xf numFmtId="0" fontId="2" fillId="0" borderId="1" xfId="0" applyFont="1" applyBorder="1" applyAlignment="1" applyProtection="1">
      <alignment horizontal="center" vertical="center" textRotation="90" wrapText="1"/>
    </xf>
    <xf numFmtId="0" fontId="2" fillId="2" borderId="1" xfId="0" applyFont="1" applyFill="1" applyBorder="1" applyAlignment="1" applyProtection="1">
      <alignment horizontal="center" vertical="center" textRotation="90" wrapText="1"/>
    </xf>
    <xf numFmtId="0" fontId="2" fillId="0" borderId="1" xfId="0" applyFont="1" applyBorder="1" applyAlignment="1" applyProtection="1">
      <alignment vertical="center" textRotation="90" wrapText="1"/>
    </xf>
    <xf numFmtId="0" fontId="2" fillId="2" borderId="1" xfId="0" applyFont="1" applyFill="1" applyBorder="1" applyAlignment="1" applyProtection="1">
      <alignment vertical="center" textRotation="90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2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justify" vertical="center"/>
      <protection locked="0"/>
    </xf>
    <xf numFmtId="0" fontId="2" fillId="2" borderId="1" xfId="0" applyFont="1" applyFill="1" applyBorder="1" applyAlignment="1" applyProtection="1">
      <alignment horizontal="justify" vertical="center"/>
    </xf>
    <xf numFmtId="1" fontId="2" fillId="2" borderId="1" xfId="0" applyNumberFormat="1" applyFont="1" applyFill="1" applyBorder="1" applyAlignment="1" applyProtection="1">
      <alignment horizontal="justify" vertical="center"/>
    </xf>
    <xf numFmtId="0" fontId="2" fillId="2" borderId="1" xfId="0" applyNumberFormat="1" applyFont="1" applyFill="1" applyBorder="1" applyAlignment="1" applyProtection="1">
      <alignment horizontal="justify" vertical="center" wrapText="1"/>
    </xf>
    <xf numFmtId="2" fontId="2" fillId="2" borderId="1" xfId="0" applyNumberFormat="1" applyFont="1" applyFill="1" applyBorder="1" applyAlignment="1" applyProtection="1">
      <alignment horizontal="justify" vertical="center" wrapText="1"/>
    </xf>
    <xf numFmtId="1" fontId="2" fillId="0" borderId="1" xfId="0" applyNumberFormat="1" applyFont="1" applyBorder="1" applyAlignment="1" applyProtection="1">
      <alignment horizontal="justify" vertical="center"/>
      <protection locked="0"/>
    </xf>
    <xf numFmtId="0" fontId="2" fillId="0" borderId="1" xfId="0" applyFont="1" applyBorder="1" applyAlignment="1" applyProtection="1">
      <alignment horizontal="justify" vertical="center"/>
    </xf>
    <xf numFmtId="17" fontId="2" fillId="0" borderId="1" xfId="0" applyNumberFormat="1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justify" vertical="center"/>
    </xf>
    <xf numFmtId="0" fontId="2" fillId="2" borderId="1" xfId="0" applyFont="1" applyFill="1" applyBorder="1" applyAlignment="1" applyProtection="1">
      <alignment wrapText="1"/>
    </xf>
    <xf numFmtId="0" fontId="2" fillId="2" borderId="1" xfId="0" applyFont="1" applyFill="1" applyBorder="1" applyProtection="1"/>
    <xf numFmtId="1" fontId="2" fillId="2" borderId="1" xfId="0" applyNumberFormat="1" applyFont="1" applyFill="1" applyBorder="1" applyAlignment="1" applyProtection="1">
      <alignment horizontal="right"/>
    </xf>
    <xf numFmtId="0" fontId="2" fillId="2" borderId="1" xfId="0" applyNumberFormat="1" applyFont="1" applyFill="1" applyBorder="1" applyAlignment="1" applyProtection="1">
      <alignment wrapText="1"/>
    </xf>
    <xf numFmtId="2" fontId="2" fillId="2" borderId="1" xfId="0" applyNumberFormat="1" applyFont="1" applyFill="1" applyBorder="1" applyProtection="1"/>
    <xf numFmtId="1" fontId="2" fillId="0" borderId="1" xfId="0" applyNumberFormat="1" applyFont="1" applyBorder="1" applyProtection="1">
      <protection locked="0"/>
    </xf>
    <xf numFmtId="0" fontId="2" fillId="0" borderId="1" xfId="0" applyFont="1" applyBorder="1" applyProtection="1"/>
    <xf numFmtId="0" fontId="2" fillId="0" borderId="1" xfId="0" applyFont="1" applyBorder="1" applyAlignment="1" applyProtection="1">
      <alignment wrapText="1"/>
    </xf>
    <xf numFmtId="0" fontId="2" fillId="2" borderId="1" xfId="0" applyNumberFormat="1" applyFont="1" applyFill="1" applyBorder="1" applyProtection="1"/>
    <xf numFmtId="49" fontId="2" fillId="0" borderId="0" xfId="0" applyNumberFormat="1" applyFont="1" applyProtection="1">
      <protection locked="0"/>
    </xf>
    <xf numFmtId="0" fontId="1" fillId="0" borderId="1" xfId="0" applyFont="1" applyBorder="1" applyAlignment="1" applyProtection="1">
      <alignment horizontal="justify" vertical="center" wrapText="1"/>
      <protection locked="0"/>
    </xf>
    <xf numFmtId="0" fontId="1" fillId="0" borderId="1" xfId="0" applyFont="1" applyBorder="1" applyAlignment="1" applyProtection="1">
      <alignment horizontal="justify" vertical="center"/>
      <protection locked="0"/>
    </xf>
    <xf numFmtId="0" fontId="0" fillId="0" borderId="0" xfId="0" applyBorder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</xf>
    <xf numFmtId="0" fontId="0" fillId="3" borderId="33" xfId="0" applyFill="1" applyBorder="1" applyAlignment="1" applyProtection="1">
      <alignment horizontal="center"/>
    </xf>
    <xf numFmtId="0" fontId="0" fillId="0" borderId="31" xfId="0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3" fillId="4" borderId="23" xfId="0" applyFont="1" applyFill="1" applyBorder="1" applyAlignment="1" applyProtection="1">
      <alignment horizontal="center"/>
    </xf>
    <xf numFmtId="0" fontId="3" fillId="4" borderId="24" xfId="0" applyFont="1" applyFill="1" applyBorder="1" applyAlignment="1" applyProtection="1">
      <alignment horizontal="center"/>
    </xf>
    <xf numFmtId="0" fontId="3" fillId="4" borderId="25" xfId="0" applyFont="1" applyFill="1" applyBorder="1" applyAlignment="1" applyProtection="1">
      <alignment horizontal="center"/>
    </xf>
    <xf numFmtId="0" fontId="0" fillId="0" borderId="27" xfId="0" applyBorder="1" applyAlignment="1" applyProtection="1">
      <alignment horizontal="left"/>
    </xf>
    <xf numFmtId="0" fontId="0" fillId="0" borderId="28" xfId="0" applyBorder="1" applyAlignment="1" applyProtection="1">
      <alignment horizontal="left"/>
    </xf>
    <xf numFmtId="0" fontId="0" fillId="0" borderId="29" xfId="0" applyBorder="1" applyAlignment="1" applyProtection="1">
      <alignment horizontal="left"/>
    </xf>
    <xf numFmtId="0" fontId="0" fillId="0" borderId="7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35" xfId="0" applyBorder="1" applyAlignment="1" applyProtection="1">
      <alignment horizontal="center"/>
    </xf>
    <xf numFmtId="49" fontId="0" fillId="0" borderId="6" xfId="0" applyNumberFormat="1" applyBorder="1" applyAlignment="1" applyProtection="1">
      <alignment horizontal="center" vertical="center" wrapText="1"/>
    </xf>
    <xf numFmtId="49" fontId="0" fillId="0" borderId="30" xfId="0" applyNumberFormat="1" applyBorder="1" applyAlignment="1" applyProtection="1">
      <alignment horizontal="center" vertical="center" wrapText="1"/>
    </xf>
    <xf numFmtId="49" fontId="0" fillId="0" borderId="5" xfId="0" applyNumberForma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0" fillId="5" borderId="1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center" wrapText="1"/>
    </xf>
    <xf numFmtId="0" fontId="0" fillId="0" borderId="5" xfId="0" applyBorder="1" applyAlignment="1" applyProtection="1">
      <alignment horizontal="center" wrapText="1"/>
    </xf>
    <xf numFmtId="0" fontId="0" fillId="0" borderId="1" xfId="0" applyBorder="1" applyAlignment="1" applyProtection="1">
      <alignment horizontal="center" wrapText="1"/>
    </xf>
    <xf numFmtId="0" fontId="2" fillId="0" borderId="1" xfId="0" applyFont="1" applyBorder="1" applyAlignment="1" applyProtection="1">
      <protection locked="0"/>
    </xf>
    <xf numFmtId="0" fontId="7" fillId="0" borderId="1" xfId="0" applyFont="1" applyBorder="1" applyAlignment="1" applyProtection="1">
      <protection locked="0"/>
    </xf>
    <xf numFmtId="0" fontId="7" fillId="0" borderId="2" xfId="0" applyFont="1" applyBorder="1" applyAlignment="1" applyProtection="1">
      <protection locked="0"/>
    </xf>
    <xf numFmtId="0" fontId="7" fillId="0" borderId="36" xfId="0" applyFont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2" fillId="0" borderId="6" xfId="0" applyFont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textRotation="90" wrapText="1"/>
    </xf>
    <xf numFmtId="0" fontId="7" fillId="2" borderId="1" xfId="0" applyFont="1" applyFill="1" applyBorder="1" applyAlignment="1" applyProtection="1">
      <alignment horizontal="center"/>
      <protection locked="0"/>
    </xf>
  </cellXfs>
  <cellStyles count="2">
    <cellStyle name="Normal" xfId="0" builtinId="0"/>
    <cellStyle name="Normal_Mapa de riesgos nuevo IST_GESTION ultimo" xfId="1"/>
  </cellStyles>
  <dxfs count="6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9999FF"/>
      <color rgb="FF738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9</xdr:col>
      <xdr:colOff>543659</xdr:colOff>
      <xdr:row>19</xdr:row>
      <xdr:rowOff>35719</xdr:rowOff>
    </xdr:to>
    <xdr:pic>
      <xdr:nvPicPr>
        <xdr:cNvPr id="1025" name="Picture 1">
          <a:extLst>
            <a:ext uri="{FF2B5EF4-FFF2-40B4-BE49-F238E27FC236}">
              <a16:creationId xmlns="" xmlns:a16="http://schemas.microsoft.com/office/drawing/2014/main" id="{00000000-0008-0000-02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1985" t="27343" r="26985" b="21094"/>
        <a:stretch>
          <a:fillRect/>
        </a:stretch>
      </xdr:blipFill>
      <xdr:spPr bwMode="auto">
        <a:xfrm>
          <a:off x="0" y="123825"/>
          <a:ext cx="7401659" cy="35313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9</xdr:col>
      <xdr:colOff>492920</xdr:colOff>
      <xdr:row>0</xdr:row>
      <xdr:rowOff>145256</xdr:rowOff>
    </xdr:from>
    <xdr:to>
      <xdr:col>20</xdr:col>
      <xdr:colOff>116928</xdr:colOff>
      <xdr:row>17</xdr:row>
      <xdr:rowOff>71438</xdr:rowOff>
    </xdr:to>
    <xdr:pic>
      <xdr:nvPicPr>
        <xdr:cNvPr id="1026" name="Picture 2">
          <a:extLst>
            <a:ext uri="{FF2B5EF4-FFF2-40B4-BE49-F238E27FC236}">
              <a16:creationId xmlns="" xmlns:a16="http://schemas.microsoft.com/office/drawing/2014/main" id="{00000000-0008-0000-02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2206" t="45443" r="27279" b="14062"/>
        <a:stretch>
          <a:fillRect/>
        </a:stretch>
      </xdr:blipFill>
      <xdr:spPr bwMode="auto">
        <a:xfrm>
          <a:off x="7350920" y="145256"/>
          <a:ext cx="8006008" cy="316468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9</xdr:col>
      <xdr:colOff>619128</xdr:colOff>
      <xdr:row>18</xdr:row>
      <xdr:rowOff>23814</xdr:rowOff>
    </xdr:from>
    <xdr:to>
      <xdr:col>19</xdr:col>
      <xdr:colOff>659883</xdr:colOff>
      <xdr:row>28</xdr:row>
      <xdr:rowOff>154781</xdr:rowOff>
    </xdr:to>
    <xdr:pic>
      <xdr:nvPicPr>
        <xdr:cNvPr id="1027" name="Picture 3">
          <a:extLst>
            <a:ext uri="{FF2B5EF4-FFF2-40B4-BE49-F238E27FC236}">
              <a16:creationId xmlns="" xmlns:a16="http://schemas.microsoft.com/office/drawing/2014/main" id="{00000000-0008-0000-02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12224" t="26855" r="26562" b="44336"/>
        <a:stretch>
          <a:fillRect/>
        </a:stretch>
      </xdr:blipFill>
      <xdr:spPr bwMode="auto">
        <a:xfrm>
          <a:off x="7477128" y="3452814"/>
          <a:ext cx="7660755" cy="203596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9</xdr:row>
      <xdr:rowOff>304800</xdr:rowOff>
    </xdr:from>
    <xdr:to>
      <xdr:col>14</xdr:col>
      <xdr:colOff>711103</xdr:colOff>
      <xdr:row>12</xdr:row>
      <xdr:rowOff>66675</xdr:rowOff>
    </xdr:to>
    <xdr:pic>
      <xdr:nvPicPr>
        <xdr:cNvPr id="2049" name="Picture 1">
          <a:extLst>
            <a:ext uri="{FF2B5EF4-FFF2-40B4-BE49-F238E27FC236}">
              <a16:creationId xmlns="" xmlns:a16="http://schemas.microsoft.com/office/drawing/2014/main" id="{00000000-0008-0000-03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1838" t="25781" r="37132" b="57162"/>
        <a:stretch>
          <a:fillRect/>
        </a:stretch>
      </xdr:blipFill>
      <xdr:spPr bwMode="auto">
        <a:xfrm>
          <a:off x="8162925" y="2600325"/>
          <a:ext cx="3854353" cy="904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F15"/>
  <sheetViews>
    <sheetView workbookViewId="0">
      <selection activeCell="F5" sqref="F5"/>
    </sheetView>
  </sheetViews>
  <sheetFormatPr baseColWidth="10" defaultRowHeight="15" x14ac:dyDescent="0.25"/>
  <cols>
    <col min="1" max="1" width="3.7109375" style="1" customWidth="1"/>
    <col min="2" max="2" width="32.42578125" style="1" customWidth="1"/>
    <col min="3" max="3" width="19.28515625" style="1" customWidth="1"/>
    <col min="4" max="4" width="16.5703125" style="1" customWidth="1"/>
    <col min="5" max="5" width="22.42578125" style="1" customWidth="1"/>
    <col min="6" max="6" width="18.5703125" style="1" customWidth="1"/>
    <col min="7" max="16384" width="11.42578125" style="1"/>
  </cols>
  <sheetData>
    <row r="2" spans="1:6" s="21" customFormat="1" x14ac:dyDescent="0.25">
      <c r="B2" s="80" t="s">
        <v>0</v>
      </c>
      <c r="C2" s="80"/>
      <c r="D2" s="80"/>
      <c r="E2" s="80"/>
      <c r="F2" s="80"/>
    </row>
    <row r="3" spans="1:6" s="21" customFormat="1" ht="30" x14ac:dyDescent="0.25">
      <c r="A3" s="22" t="s">
        <v>6</v>
      </c>
      <c r="B3" s="23" t="s">
        <v>1</v>
      </c>
      <c r="C3" s="23" t="s">
        <v>2</v>
      </c>
      <c r="D3" s="23" t="s">
        <v>3</v>
      </c>
      <c r="E3" s="24" t="s">
        <v>4</v>
      </c>
      <c r="F3" s="23" t="s">
        <v>5</v>
      </c>
    </row>
    <row r="4" spans="1:6" ht="47.25" customHeight="1" x14ac:dyDescent="0.25">
      <c r="A4" s="44">
        <v>1</v>
      </c>
      <c r="B4" s="45" t="s">
        <v>121</v>
      </c>
      <c r="C4" s="38" t="s">
        <v>106</v>
      </c>
      <c r="D4" s="38" t="s">
        <v>106</v>
      </c>
      <c r="E4" s="38"/>
      <c r="F4" s="38"/>
    </row>
    <row r="5" spans="1:6" ht="47.25" customHeight="1" thickBot="1" x14ac:dyDescent="0.3">
      <c r="A5" s="44">
        <v>2</v>
      </c>
      <c r="B5" s="46" t="s">
        <v>122</v>
      </c>
      <c r="C5" s="38" t="s">
        <v>106</v>
      </c>
      <c r="D5" s="38"/>
      <c r="E5" s="38"/>
      <c r="F5" s="38" t="s">
        <v>106</v>
      </c>
    </row>
    <row r="6" spans="1:6" ht="67.5" customHeight="1" thickBot="1" x14ac:dyDescent="0.3">
      <c r="A6" s="44">
        <v>3</v>
      </c>
      <c r="B6" s="46" t="s">
        <v>127</v>
      </c>
      <c r="C6" s="38" t="s">
        <v>106</v>
      </c>
      <c r="D6" s="44"/>
      <c r="E6" s="44"/>
      <c r="F6" s="44"/>
    </row>
    <row r="7" spans="1:6" x14ac:dyDescent="0.25">
      <c r="C7" s="81" t="s">
        <v>95</v>
      </c>
      <c r="D7" s="81"/>
      <c r="E7" s="81"/>
      <c r="F7" s="81"/>
    </row>
    <row r="14" spans="1:6" x14ac:dyDescent="0.25">
      <c r="B14" s="1" t="s">
        <v>120</v>
      </c>
    </row>
    <row r="15" spans="1:6" x14ac:dyDescent="0.25">
      <c r="B15" s="1" t="s">
        <v>120</v>
      </c>
    </row>
  </sheetData>
  <mergeCells count="2">
    <mergeCell ref="B2:F2"/>
    <mergeCell ref="C7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E92"/>
  <sheetViews>
    <sheetView topLeftCell="A87" zoomScale="178" zoomScaleNormal="178" workbookViewId="0">
      <selection activeCell="A96" sqref="A96"/>
    </sheetView>
  </sheetViews>
  <sheetFormatPr baseColWidth="10" defaultRowHeight="15" x14ac:dyDescent="0.25"/>
  <cols>
    <col min="1" max="1" width="83.140625" style="1" customWidth="1"/>
    <col min="2" max="16384" width="11.42578125" style="1"/>
  </cols>
  <sheetData>
    <row r="1" spans="1:3" s="21" customFormat="1" ht="15.75" thickBot="1" x14ac:dyDescent="0.3">
      <c r="A1" s="86" t="s">
        <v>10</v>
      </c>
      <c r="B1" s="87"/>
      <c r="C1" s="88"/>
    </row>
    <row r="2" spans="1:3" s="21" customFormat="1" ht="15.75" thickBot="1" x14ac:dyDescent="0.3">
      <c r="A2" s="89" t="s">
        <v>87</v>
      </c>
      <c r="B2" s="90"/>
      <c r="C2" s="91"/>
    </row>
    <row r="3" spans="1:3" s="21" customFormat="1" ht="21.75" customHeight="1" x14ac:dyDescent="0.25">
      <c r="A3" s="39" t="str">
        <f>'def riesgo'!B4</f>
        <v>Indebido      proceso      de selección</v>
      </c>
      <c r="B3" s="92" t="s">
        <v>29</v>
      </c>
      <c r="C3" s="93"/>
    </row>
    <row r="4" spans="1:3" s="21" customFormat="1" x14ac:dyDescent="0.25">
      <c r="A4" s="4" t="s">
        <v>38</v>
      </c>
      <c r="B4" s="94"/>
      <c r="C4" s="95"/>
    </row>
    <row r="5" spans="1:3" s="21" customFormat="1" ht="15.75" thickBot="1" x14ac:dyDescent="0.3">
      <c r="A5" s="5" t="s">
        <v>11</v>
      </c>
      <c r="B5" s="6" t="s">
        <v>93</v>
      </c>
      <c r="C5" s="7" t="s">
        <v>92</v>
      </c>
    </row>
    <row r="6" spans="1:3" x14ac:dyDescent="0.25">
      <c r="A6" s="31" t="s">
        <v>12</v>
      </c>
      <c r="B6" s="2">
        <v>1</v>
      </c>
      <c r="C6" s="2"/>
    </row>
    <row r="7" spans="1:3" x14ac:dyDescent="0.25">
      <c r="A7" s="32" t="s">
        <v>13</v>
      </c>
      <c r="B7" s="2">
        <v>1</v>
      </c>
      <c r="C7" s="2"/>
    </row>
    <row r="8" spans="1:3" x14ac:dyDescent="0.25">
      <c r="A8" s="32" t="s">
        <v>14</v>
      </c>
      <c r="B8" s="2">
        <v>1</v>
      </c>
      <c r="C8" s="2"/>
    </row>
    <row r="9" spans="1:3" x14ac:dyDescent="0.25">
      <c r="A9" s="32" t="s">
        <v>15</v>
      </c>
      <c r="B9" s="2">
        <v>1</v>
      </c>
      <c r="C9" s="2"/>
    </row>
    <row r="10" spans="1:3" x14ac:dyDescent="0.25">
      <c r="A10" s="32" t="s">
        <v>16</v>
      </c>
      <c r="B10" s="2">
        <v>1</v>
      </c>
      <c r="C10" s="2"/>
    </row>
    <row r="11" spans="1:3" x14ac:dyDescent="0.25">
      <c r="A11" s="32" t="s">
        <v>17</v>
      </c>
      <c r="B11" s="2">
        <v>1</v>
      </c>
      <c r="C11" s="2"/>
    </row>
    <row r="12" spans="1:3" x14ac:dyDescent="0.25">
      <c r="A12" s="32" t="s">
        <v>18</v>
      </c>
      <c r="B12" s="2">
        <v>1</v>
      </c>
      <c r="C12" s="2"/>
    </row>
    <row r="13" spans="1:3" ht="30" x14ac:dyDescent="0.25">
      <c r="A13" s="33" t="s">
        <v>86</v>
      </c>
      <c r="B13" s="2"/>
      <c r="C13" s="2">
        <v>1</v>
      </c>
    </row>
    <row r="14" spans="1:3" x14ac:dyDescent="0.25">
      <c r="A14" s="32" t="s">
        <v>19</v>
      </c>
      <c r="B14" s="2">
        <v>1</v>
      </c>
      <c r="C14" s="2"/>
    </row>
    <row r="15" spans="1:3" x14ac:dyDescent="0.25">
      <c r="A15" s="32" t="s">
        <v>20</v>
      </c>
      <c r="B15" s="2"/>
      <c r="C15" s="2">
        <v>1</v>
      </c>
    </row>
    <row r="16" spans="1:3" x14ac:dyDescent="0.25">
      <c r="A16" s="32" t="s">
        <v>21</v>
      </c>
      <c r="B16" s="2"/>
      <c r="C16" s="2">
        <v>1</v>
      </c>
    </row>
    <row r="17" spans="1:5" x14ac:dyDescent="0.25">
      <c r="A17" s="32" t="s">
        <v>22</v>
      </c>
      <c r="B17" s="2">
        <v>1</v>
      </c>
      <c r="C17" s="2"/>
    </row>
    <row r="18" spans="1:5" x14ac:dyDescent="0.25">
      <c r="A18" s="32" t="s">
        <v>23</v>
      </c>
      <c r="B18" s="2"/>
      <c r="C18" s="2">
        <v>1</v>
      </c>
    </row>
    <row r="19" spans="1:5" x14ac:dyDescent="0.25">
      <c r="A19" s="32" t="s">
        <v>108</v>
      </c>
      <c r="B19" s="2"/>
      <c r="C19" s="2">
        <v>1</v>
      </c>
    </row>
    <row r="20" spans="1:5" x14ac:dyDescent="0.25">
      <c r="A20" s="32" t="s">
        <v>25</v>
      </c>
      <c r="B20" s="2"/>
      <c r="C20" s="2">
        <v>1</v>
      </c>
    </row>
    <row r="21" spans="1:5" x14ac:dyDescent="0.25">
      <c r="A21" s="32" t="s">
        <v>26</v>
      </c>
      <c r="B21" s="2"/>
      <c r="C21" s="2">
        <v>1</v>
      </c>
    </row>
    <row r="22" spans="1:5" x14ac:dyDescent="0.25">
      <c r="A22" s="32" t="s">
        <v>27</v>
      </c>
      <c r="B22" s="2"/>
      <c r="C22" s="2">
        <v>1</v>
      </c>
    </row>
    <row r="23" spans="1:5" ht="15.75" thickBot="1" x14ac:dyDescent="0.3">
      <c r="A23" s="34" t="s">
        <v>28</v>
      </c>
      <c r="B23" s="2"/>
      <c r="C23" s="2">
        <v>1</v>
      </c>
    </row>
    <row r="24" spans="1:5" s="21" customFormat="1" x14ac:dyDescent="0.25">
      <c r="A24" s="8" t="s">
        <v>30</v>
      </c>
      <c r="B24" s="9">
        <f>SUM(B6:B23)</f>
        <v>9</v>
      </c>
      <c r="C24" s="10"/>
    </row>
    <row r="25" spans="1:5" s="21" customFormat="1" ht="15.75" thickBot="1" x14ac:dyDescent="0.3">
      <c r="A25" s="11" t="s">
        <v>31</v>
      </c>
      <c r="B25" s="12"/>
      <c r="C25" s="13">
        <f>SUM(C6:C24)</f>
        <v>9</v>
      </c>
      <c r="E25" s="25">
        <f>B24+C25</f>
        <v>18</v>
      </c>
    </row>
    <row r="26" spans="1:5" s="21" customFormat="1" ht="16.5" thickBot="1" x14ac:dyDescent="0.35">
      <c r="A26" s="14" t="s">
        <v>32</v>
      </c>
      <c r="B26" s="15" t="s">
        <v>37</v>
      </c>
      <c r="C26" s="16" t="str">
        <f>IF(('det impacto'!B24=0),"0",IF('det impacto'!B24&lt;=5,"5",IF('det impacto'!B24&gt;11,"20","10")))</f>
        <v>10</v>
      </c>
    </row>
    <row r="27" spans="1:5" s="21" customFormat="1" ht="30" x14ac:dyDescent="0.25">
      <c r="A27" s="17" t="s">
        <v>34</v>
      </c>
      <c r="B27" s="96">
        <v>5</v>
      </c>
      <c r="C27" s="97"/>
    </row>
    <row r="28" spans="1:5" s="21" customFormat="1" x14ac:dyDescent="0.25">
      <c r="A28" s="18" t="s">
        <v>35</v>
      </c>
      <c r="B28" s="82">
        <v>10</v>
      </c>
      <c r="C28" s="83"/>
    </row>
    <row r="29" spans="1:5" s="21" customFormat="1" ht="30.75" thickBot="1" x14ac:dyDescent="0.3">
      <c r="A29" s="19" t="s">
        <v>36</v>
      </c>
      <c r="B29" s="84">
        <v>20</v>
      </c>
      <c r="C29" s="85"/>
    </row>
    <row r="31" spans="1:5" ht="15.75" thickBot="1" x14ac:dyDescent="0.3"/>
    <row r="32" spans="1:5" ht="15.75" thickBot="1" x14ac:dyDescent="0.3">
      <c r="A32" s="86" t="s">
        <v>10</v>
      </c>
      <c r="B32" s="87"/>
      <c r="C32" s="88"/>
    </row>
    <row r="33" spans="1:3" ht="15.75" thickBot="1" x14ac:dyDescent="0.3">
      <c r="A33" s="89" t="s">
        <v>94</v>
      </c>
      <c r="B33" s="90"/>
      <c r="C33" s="91"/>
    </row>
    <row r="34" spans="1:3" x14ac:dyDescent="0.25">
      <c r="A34" s="39" t="str">
        <f>'def riesgo'!B5</f>
        <v>Falta    de    inducción    y entrega de puestos de trabajo</v>
      </c>
      <c r="B34" s="92" t="s">
        <v>29</v>
      </c>
      <c r="C34" s="93"/>
    </row>
    <row r="35" spans="1:3" x14ac:dyDescent="0.25">
      <c r="A35" s="4" t="s">
        <v>38</v>
      </c>
      <c r="B35" s="94"/>
      <c r="C35" s="95"/>
    </row>
    <row r="36" spans="1:3" ht="15.75" thickBot="1" x14ac:dyDescent="0.3">
      <c r="A36" s="5" t="s">
        <v>11</v>
      </c>
      <c r="B36" s="6" t="s">
        <v>93</v>
      </c>
      <c r="C36" s="7" t="s">
        <v>92</v>
      </c>
    </row>
    <row r="37" spans="1:3" x14ac:dyDescent="0.25">
      <c r="A37" s="31" t="s">
        <v>12</v>
      </c>
      <c r="B37" s="2">
        <v>1</v>
      </c>
      <c r="C37" s="2"/>
    </row>
    <row r="38" spans="1:3" x14ac:dyDescent="0.25">
      <c r="A38" s="32" t="s">
        <v>13</v>
      </c>
      <c r="B38" s="2">
        <v>1</v>
      </c>
      <c r="C38" s="2"/>
    </row>
    <row r="39" spans="1:3" x14ac:dyDescent="0.25">
      <c r="A39" s="32" t="s">
        <v>14</v>
      </c>
      <c r="B39" s="2">
        <v>1</v>
      </c>
      <c r="C39" s="2"/>
    </row>
    <row r="40" spans="1:3" x14ac:dyDescent="0.25">
      <c r="A40" s="32" t="s">
        <v>15</v>
      </c>
      <c r="B40" s="2"/>
      <c r="C40" s="2">
        <v>1</v>
      </c>
    </row>
    <row r="41" spans="1:3" x14ac:dyDescent="0.25">
      <c r="A41" s="32" t="s">
        <v>16</v>
      </c>
      <c r="B41" s="2">
        <v>1</v>
      </c>
      <c r="C41" s="2"/>
    </row>
    <row r="42" spans="1:3" x14ac:dyDescent="0.25">
      <c r="A42" s="32" t="s">
        <v>17</v>
      </c>
      <c r="B42" s="2">
        <v>1</v>
      </c>
      <c r="C42" s="2"/>
    </row>
    <row r="43" spans="1:3" x14ac:dyDescent="0.25">
      <c r="A43" s="32" t="s">
        <v>18</v>
      </c>
      <c r="B43" s="2"/>
      <c r="C43" s="2">
        <v>1</v>
      </c>
    </row>
    <row r="44" spans="1:3" ht="30" x14ac:dyDescent="0.25">
      <c r="A44" s="33" t="s">
        <v>86</v>
      </c>
      <c r="B44" s="2"/>
      <c r="C44" s="2">
        <v>1</v>
      </c>
    </row>
    <row r="45" spans="1:3" x14ac:dyDescent="0.25">
      <c r="A45" s="22" t="s">
        <v>19</v>
      </c>
      <c r="B45" s="20">
        <v>1</v>
      </c>
      <c r="C45" s="20"/>
    </row>
    <row r="46" spans="1:3" x14ac:dyDescent="0.25">
      <c r="A46" s="22" t="s">
        <v>20</v>
      </c>
      <c r="B46" s="20">
        <v>1</v>
      </c>
      <c r="C46" s="20"/>
    </row>
    <row r="47" spans="1:3" x14ac:dyDescent="0.25">
      <c r="A47" s="22" t="s">
        <v>21</v>
      </c>
      <c r="B47" s="20">
        <v>1</v>
      </c>
      <c r="C47" s="20"/>
    </row>
    <row r="48" spans="1:3" x14ac:dyDescent="0.25">
      <c r="A48" s="22" t="s">
        <v>22</v>
      </c>
      <c r="B48" s="20">
        <v>1</v>
      </c>
      <c r="C48" s="20"/>
    </row>
    <row r="49" spans="1:5" x14ac:dyDescent="0.25">
      <c r="A49" s="22" t="s">
        <v>109</v>
      </c>
      <c r="B49" s="20"/>
      <c r="C49" s="20">
        <v>1</v>
      </c>
    </row>
    <row r="50" spans="1:5" x14ac:dyDescent="0.25">
      <c r="A50" s="22" t="s">
        <v>107</v>
      </c>
      <c r="B50" s="20"/>
      <c r="C50" s="20">
        <v>1</v>
      </c>
    </row>
    <row r="51" spans="1:5" x14ac:dyDescent="0.25">
      <c r="A51" s="22" t="s">
        <v>25</v>
      </c>
      <c r="B51" s="20"/>
      <c r="C51" s="20">
        <v>1</v>
      </c>
    </row>
    <row r="52" spans="1:5" x14ac:dyDescent="0.25">
      <c r="A52" s="22" t="s">
        <v>26</v>
      </c>
      <c r="B52" s="20"/>
      <c r="C52" s="20">
        <v>1</v>
      </c>
    </row>
    <row r="53" spans="1:5" x14ac:dyDescent="0.25">
      <c r="A53" s="22" t="s">
        <v>27</v>
      </c>
      <c r="B53" s="20"/>
      <c r="C53" s="20">
        <v>1</v>
      </c>
    </row>
    <row r="54" spans="1:5" ht="15.75" thickBot="1" x14ac:dyDescent="0.3">
      <c r="A54" s="34" t="s">
        <v>28</v>
      </c>
      <c r="B54" s="2"/>
      <c r="C54" s="2">
        <v>1</v>
      </c>
    </row>
    <row r="55" spans="1:5" x14ac:dyDescent="0.25">
      <c r="A55" s="8" t="s">
        <v>30</v>
      </c>
      <c r="B55" s="9">
        <f>SUM(B37:B54)</f>
        <v>9</v>
      </c>
      <c r="C55" s="10"/>
    </row>
    <row r="56" spans="1:5" ht="15.75" thickBot="1" x14ac:dyDescent="0.3">
      <c r="A56" s="11" t="s">
        <v>31</v>
      </c>
      <c r="B56" s="12"/>
      <c r="C56" s="13">
        <f>SUM(C37:C55)</f>
        <v>9</v>
      </c>
      <c r="E56" s="25">
        <f>B55+C56</f>
        <v>18</v>
      </c>
    </row>
    <row r="57" spans="1:5" ht="16.5" thickBot="1" x14ac:dyDescent="0.35">
      <c r="A57" s="14" t="s">
        <v>32</v>
      </c>
      <c r="B57" s="15" t="s">
        <v>37</v>
      </c>
      <c r="C57" s="16" t="str">
        <f>IF(('det impacto'!B55=0),"0",IF('det impacto'!B55&lt;=5,"5",IF('det impacto'!B55&gt;11,"20","10")))</f>
        <v>10</v>
      </c>
    </row>
    <row r="58" spans="1:5" ht="30" x14ac:dyDescent="0.25">
      <c r="A58" s="17" t="s">
        <v>34</v>
      </c>
      <c r="B58" s="96">
        <v>5</v>
      </c>
      <c r="C58" s="97"/>
    </row>
    <row r="59" spans="1:5" x14ac:dyDescent="0.25">
      <c r="A59" s="18" t="s">
        <v>35</v>
      </c>
      <c r="B59" s="82">
        <v>10</v>
      </c>
      <c r="C59" s="83"/>
    </row>
    <row r="60" spans="1:5" ht="30.75" thickBot="1" x14ac:dyDescent="0.3">
      <c r="A60" s="19" t="s">
        <v>36</v>
      </c>
      <c r="B60" s="84">
        <v>20</v>
      </c>
      <c r="C60" s="85"/>
    </row>
    <row r="62" spans="1:5" ht="15.75" thickBot="1" x14ac:dyDescent="0.3"/>
    <row r="63" spans="1:5" ht="15.75" thickBot="1" x14ac:dyDescent="0.3">
      <c r="A63" s="86" t="s">
        <v>10</v>
      </c>
      <c r="B63" s="87"/>
      <c r="C63" s="88"/>
    </row>
    <row r="64" spans="1:5" ht="15.75" thickBot="1" x14ac:dyDescent="0.3">
      <c r="A64" s="89" t="s">
        <v>128</v>
      </c>
      <c r="B64" s="90"/>
      <c r="C64" s="91"/>
    </row>
    <row r="65" spans="1:3" x14ac:dyDescent="0.25">
      <c r="A65" s="3" t="str">
        <f>'def riesgo'!B6</f>
        <v xml:space="preserve">No   hacer seguimiento de la efectividad   de   las formaciones </v>
      </c>
      <c r="B65" s="92" t="s">
        <v>29</v>
      </c>
      <c r="C65" s="93"/>
    </row>
    <row r="66" spans="1:3" x14ac:dyDescent="0.25">
      <c r="A66" s="4" t="s">
        <v>38</v>
      </c>
      <c r="B66" s="94"/>
      <c r="C66" s="95"/>
    </row>
    <row r="67" spans="1:3" ht="15.75" thickBot="1" x14ac:dyDescent="0.3">
      <c r="A67" s="5" t="s">
        <v>11</v>
      </c>
      <c r="B67" s="6" t="s">
        <v>93</v>
      </c>
      <c r="C67" s="7" t="s">
        <v>92</v>
      </c>
    </row>
    <row r="68" spans="1:3" x14ac:dyDescent="0.25">
      <c r="A68" s="31" t="s">
        <v>12</v>
      </c>
      <c r="B68" s="2">
        <v>1</v>
      </c>
      <c r="C68" s="2"/>
    </row>
    <row r="69" spans="1:3" x14ac:dyDescent="0.25">
      <c r="A69" s="32" t="s">
        <v>13</v>
      </c>
      <c r="B69" s="2">
        <v>1</v>
      </c>
      <c r="C69" s="2"/>
    </row>
    <row r="70" spans="1:3" x14ac:dyDescent="0.25">
      <c r="A70" s="32" t="s">
        <v>14</v>
      </c>
      <c r="B70" s="2">
        <v>1</v>
      </c>
      <c r="C70" s="2"/>
    </row>
    <row r="71" spans="1:3" x14ac:dyDescent="0.25">
      <c r="A71" s="32" t="s">
        <v>15</v>
      </c>
      <c r="B71" s="2"/>
      <c r="C71" s="2">
        <v>1</v>
      </c>
    </row>
    <row r="72" spans="1:3" x14ac:dyDescent="0.25">
      <c r="A72" s="32" t="s">
        <v>16</v>
      </c>
      <c r="B72" s="2"/>
      <c r="C72" s="2">
        <v>1</v>
      </c>
    </row>
    <row r="73" spans="1:3" x14ac:dyDescent="0.25">
      <c r="A73" s="32" t="s">
        <v>17</v>
      </c>
      <c r="B73" s="2">
        <v>1</v>
      </c>
      <c r="C73" s="2"/>
    </row>
    <row r="74" spans="1:3" x14ac:dyDescent="0.25">
      <c r="A74" s="32" t="s">
        <v>18</v>
      </c>
      <c r="B74" s="2">
        <v>1</v>
      </c>
      <c r="C74" s="2"/>
    </row>
    <row r="75" spans="1:3" ht="30" x14ac:dyDescent="0.25">
      <c r="A75" s="33" t="s">
        <v>86</v>
      </c>
      <c r="B75" s="2"/>
      <c r="C75" s="2">
        <v>1</v>
      </c>
    </row>
    <row r="76" spans="1:3" x14ac:dyDescent="0.25">
      <c r="A76" s="32" t="s">
        <v>19</v>
      </c>
      <c r="B76" s="2"/>
      <c r="C76" s="2">
        <v>1</v>
      </c>
    </row>
    <row r="77" spans="1:3" x14ac:dyDescent="0.25">
      <c r="A77" s="32" t="s">
        <v>20</v>
      </c>
      <c r="B77" s="2"/>
      <c r="C77" s="2">
        <v>1</v>
      </c>
    </row>
    <row r="78" spans="1:3" x14ac:dyDescent="0.25">
      <c r="A78" s="32" t="s">
        <v>21</v>
      </c>
      <c r="B78" s="2"/>
      <c r="C78" s="2">
        <v>1</v>
      </c>
    </row>
    <row r="79" spans="1:3" x14ac:dyDescent="0.25">
      <c r="A79" s="32" t="s">
        <v>22</v>
      </c>
      <c r="B79" s="2"/>
      <c r="C79" s="2">
        <v>1</v>
      </c>
    </row>
    <row r="80" spans="1:3" x14ac:dyDescent="0.25">
      <c r="A80" s="32" t="s">
        <v>23</v>
      </c>
      <c r="B80" s="2"/>
      <c r="C80" s="2">
        <v>1</v>
      </c>
    </row>
    <row r="81" spans="1:3" x14ac:dyDescent="0.25">
      <c r="A81" s="32" t="s">
        <v>24</v>
      </c>
      <c r="B81" s="2"/>
      <c r="C81" s="2">
        <v>1</v>
      </c>
    </row>
    <row r="82" spans="1:3" x14ac:dyDescent="0.25">
      <c r="A82" s="32" t="s">
        <v>25</v>
      </c>
      <c r="B82" s="2"/>
      <c r="C82" s="2">
        <v>1</v>
      </c>
    </row>
    <row r="83" spans="1:3" x14ac:dyDescent="0.25">
      <c r="A83" s="32" t="s">
        <v>26</v>
      </c>
      <c r="B83" s="2"/>
      <c r="C83" s="2">
        <v>1</v>
      </c>
    </row>
    <row r="84" spans="1:3" x14ac:dyDescent="0.25">
      <c r="A84" s="32" t="s">
        <v>27</v>
      </c>
      <c r="B84" s="2"/>
      <c r="C84" s="2">
        <v>1</v>
      </c>
    </row>
    <row r="85" spans="1:3" ht="15.75" thickBot="1" x14ac:dyDescent="0.3">
      <c r="A85" s="34" t="s">
        <v>28</v>
      </c>
      <c r="B85" s="2"/>
      <c r="C85" s="2">
        <v>1</v>
      </c>
    </row>
    <row r="86" spans="1:3" x14ac:dyDescent="0.25">
      <c r="A86" s="8" t="s">
        <v>30</v>
      </c>
      <c r="B86" s="9">
        <f>SUM(B68:B85)</f>
        <v>5</v>
      </c>
      <c r="C86" s="10"/>
    </row>
    <row r="87" spans="1:3" ht="15.75" thickBot="1" x14ac:dyDescent="0.3">
      <c r="A87" s="11" t="s">
        <v>31</v>
      </c>
      <c r="B87" s="12"/>
      <c r="C87" s="13">
        <f>SUM(C68:C86)</f>
        <v>13</v>
      </c>
    </row>
    <row r="88" spans="1:3" ht="16.5" thickBot="1" x14ac:dyDescent="0.35">
      <c r="A88" s="14" t="s">
        <v>32</v>
      </c>
      <c r="B88" s="15" t="s">
        <v>37</v>
      </c>
      <c r="C88" s="16" t="str">
        <f>IF(('det impacto'!B86=0),"0",IF('det impacto'!B86&lt;=5,"5",IF('det impacto'!B86&gt;11,"20","10")))</f>
        <v>5</v>
      </c>
    </row>
    <row r="89" spans="1:3" ht="30" x14ac:dyDescent="0.25">
      <c r="A89" s="17" t="s">
        <v>34</v>
      </c>
      <c r="B89" s="96">
        <v>5</v>
      </c>
      <c r="C89" s="97"/>
    </row>
    <row r="90" spans="1:3" x14ac:dyDescent="0.25">
      <c r="A90" s="18" t="s">
        <v>35</v>
      </c>
      <c r="B90" s="82">
        <v>10</v>
      </c>
      <c r="C90" s="83"/>
    </row>
    <row r="91" spans="1:3" ht="30.75" thickBot="1" x14ac:dyDescent="0.3">
      <c r="A91" s="19" t="s">
        <v>36</v>
      </c>
      <c r="B91" s="84">
        <v>20</v>
      </c>
      <c r="C91" s="85"/>
    </row>
    <row r="92" spans="1:3" x14ac:dyDescent="0.25">
      <c r="A92" s="35"/>
      <c r="B92" s="36"/>
      <c r="C92" s="36"/>
    </row>
  </sheetData>
  <mergeCells count="18">
    <mergeCell ref="B29:C29"/>
    <mergeCell ref="A1:C1"/>
    <mergeCell ref="B3:C4"/>
    <mergeCell ref="A2:C2"/>
    <mergeCell ref="B27:C27"/>
    <mergeCell ref="B28:C28"/>
    <mergeCell ref="A32:C32"/>
    <mergeCell ref="A33:C33"/>
    <mergeCell ref="B34:C35"/>
    <mergeCell ref="B58:C58"/>
    <mergeCell ref="B59:C59"/>
    <mergeCell ref="B90:C90"/>
    <mergeCell ref="B91:C91"/>
    <mergeCell ref="B60:C60"/>
    <mergeCell ref="A63:C63"/>
    <mergeCell ref="A64:C64"/>
    <mergeCell ref="B65:C66"/>
    <mergeCell ref="B89:C89"/>
  </mergeCells>
  <dataValidations count="2">
    <dataValidation type="whole" operator="equal" allowBlank="1" showInputMessage="1" showErrorMessage="1" sqref="E25">
      <formula1>18</formula1>
    </dataValidation>
    <dataValidation type="whole" allowBlank="1" showInputMessage="1" showErrorMessage="1" sqref="B6:C23 B68:C85">
      <formula1>0</formula1>
      <formula2>1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zoomScale="80" zoomScaleNormal="80" workbookViewId="0">
      <selection sqref="A1:XFD1048576"/>
    </sheetView>
  </sheetViews>
  <sheetFormatPr baseColWidth="10" defaultRowHeight="15" x14ac:dyDescent="0.25"/>
  <sheetData/>
  <sheetProtection password="E5B4"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J74"/>
  <sheetViews>
    <sheetView workbookViewId="0">
      <selection activeCell="F12" sqref="F12"/>
    </sheetView>
  </sheetViews>
  <sheetFormatPr baseColWidth="10" defaultRowHeight="15" x14ac:dyDescent="0.25"/>
  <cols>
    <col min="1" max="1" width="21.85546875" customWidth="1"/>
    <col min="5" max="5" width="45.5703125" customWidth="1"/>
    <col min="6" max="6" width="5.85546875" customWidth="1"/>
    <col min="7" max="7" width="4.85546875" customWidth="1"/>
    <col min="9" max="10" width="0" hidden="1" customWidth="1"/>
  </cols>
  <sheetData>
    <row r="1" spans="1:10" s="1" customFormat="1" x14ac:dyDescent="0.25"/>
    <row r="2" spans="1:10" s="21" customFormat="1" x14ac:dyDescent="0.25">
      <c r="A2" s="37" t="s">
        <v>88</v>
      </c>
      <c r="B2" s="103" t="str">
        <f>'def riesgo'!B4</f>
        <v>Indebido      proceso      de selección</v>
      </c>
      <c r="C2" s="103"/>
      <c r="D2" s="103"/>
      <c r="E2" s="103"/>
      <c r="F2" s="103"/>
      <c r="G2" s="103"/>
    </row>
    <row r="3" spans="1:10" s="21" customFormat="1" x14ac:dyDescent="0.25">
      <c r="A3" s="102" t="s">
        <v>39</v>
      </c>
      <c r="B3" s="102"/>
      <c r="C3" s="102"/>
      <c r="D3" s="102"/>
      <c r="E3" s="102"/>
      <c r="F3" s="102"/>
      <c r="G3" s="102"/>
    </row>
    <row r="4" spans="1:10" s="21" customFormat="1" ht="30.75" customHeight="1" x14ac:dyDescent="0.25">
      <c r="A4" s="104" t="s">
        <v>91</v>
      </c>
      <c r="B4" s="106" t="s">
        <v>53</v>
      </c>
      <c r="C4" s="106"/>
      <c r="D4" s="106"/>
      <c r="E4" s="22" t="s">
        <v>54</v>
      </c>
      <c r="F4" s="101" t="s">
        <v>51</v>
      </c>
      <c r="G4" s="101" t="s">
        <v>52</v>
      </c>
      <c r="I4" s="101" t="s">
        <v>51</v>
      </c>
    </row>
    <row r="5" spans="1:10" s="21" customFormat="1" x14ac:dyDescent="0.25">
      <c r="A5" s="105"/>
      <c r="B5" s="22" t="s">
        <v>40</v>
      </c>
      <c r="C5" s="22" t="s">
        <v>41</v>
      </c>
      <c r="D5" s="22" t="s">
        <v>42</v>
      </c>
      <c r="E5" s="22" t="s">
        <v>50</v>
      </c>
      <c r="F5" s="101"/>
      <c r="G5" s="101"/>
      <c r="I5" s="101"/>
    </row>
    <row r="6" spans="1:10" s="1" customFormat="1" ht="30" customHeight="1" x14ac:dyDescent="0.25">
      <c r="A6" s="98" t="s">
        <v>100</v>
      </c>
      <c r="B6" s="101" t="s">
        <v>85</v>
      </c>
      <c r="C6" s="101"/>
      <c r="D6" s="101"/>
      <c r="E6" s="30" t="s">
        <v>43</v>
      </c>
      <c r="F6" s="20">
        <v>15</v>
      </c>
      <c r="G6" s="20"/>
      <c r="I6" s="20">
        <v>15</v>
      </c>
      <c r="J6" s="1">
        <v>0</v>
      </c>
    </row>
    <row r="7" spans="1:10" s="1" customFormat="1" ht="30" x14ac:dyDescent="0.25">
      <c r="A7" s="99"/>
      <c r="B7" s="101"/>
      <c r="C7" s="101"/>
      <c r="D7" s="101"/>
      <c r="E7" s="30" t="s">
        <v>44</v>
      </c>
      <c r="F7" s="20">
        <v>5</v>
      </c>
      <c r="G7" s="20"/>
      <c r="I7" s="20">
        <v>5</v>
      </c>
      <c r="J7" s="1">
        <v>0</v>
      </c>
    </row>
    <row r="8" spans="1:10" s="1" customFormat="1" x14ac:dyDescent="0.25">
      <c r="A8" s="99"/>
      <c r="B8" s="101"/>
      <c r="C8" s="101"/>
      <c r="D8" s="101"/>
      <c r="E8" s="30" t="s">
        <v>46</v>
      </c>
      <c r="F8" s="20">
        <v>0</v>
      </c>
      <c r="G8" s="20"/>
      <c r="I8" s="20">
        <v>15</v>
      </c>
      <c r="J8" s="1">
        <v>0</v>
      </c>
    </row>
    <row r="9" spans="1:10" s="1" customFormat="1" x14ac:dyDescent="0.25">
      <c r="A9" s="99"/>
      <c r="B9" s="101"/>
      <c r="C9" s="101"/>
      <c r="D9" s="101"/>
      <c r="E9" s="30" t="s">
        <v>45</v>
      </c>
      <c r="F9" s="20">
        <v>10</v>
      </c>
      <c r="G9" s="20"/>
      <c r="I9" s="20">
        <v>10</v>
      </c>
      <c r="J9" s="1">
        <v>0</v>
      </c>
    </row>
    <row r="10" spans="1:10" s="1" customFormat="1" ht="30" x14ac:dyDescent="0.25">
      <c r="A10" s="99"/>
      <c r="B10" s="101"/>
      <c r="C10" s="101"/>
      <c r="D10" s="101"/>
      <c r="E10" s="30" t="s">
        <v>47</v>
      </c>
      <c r="F10" s="20">
        <v>15</v>
      </c>
      <c r="G10" s="20"/>
      <c r="I10" s="20">
        <v>15</v>
      </c>
      <c r="J10" s="1">
        <v>0</v>
      </c>
    </row>
    <row r="11" spans="1:10" s="1" customFormat="1" ht="30" x14ac:dyDescent="0.25">
      <c r="A11" s="99"/>
      <c r="B11" s="101"/>
      <c r="C11" s="101"/>
      <c r="D11" s="101"/>
      <c r="E11" s="30" t="s">
        <v>48</v>
      </c>
      <c r="F11" s="20">
        <v>10</v>
      </c>
      <c r="G11" s="20"/>
      <c r="I11" s="20">
        <v>10</v>
      </c>
      <c r="J11" s="1">
        <v>0</v>
      </c>
    </row>
    <row r="12" spans="1:10" s="1" customFormat="1" ht="30" x14ac:dyDescent="0.25">
      <c r="A12" s="100"/>
      <c r="B12" s="101"/>
      <c r="C12" s="101"/>
      <c r="D12" s="101"/>
      <c r="E12" s="30" t="s">
        <v>49</v>
      </c>
      <c r="F12" s="20">
        <v>0</v>
      </c>
      <c r="G12" s="20"/>
      <c r="I12" s="20">
        <v>30</v>
      </c>
      <c r="J12" s="1">
        <v>0</v>
      </c>
    </row>
    <row r="13" spans="1:10" s="21" customFormat="1" x14ac:dyDescent="0.25">
      <c r="A13" s="102" t="s">
        <v>55</v>
      </c>
      <c r="B13" s="102"/>
      <c r="C13" s="102"/>
      <c r="D13" s="102"/>
      <c r="E13" s="102"/>
      <c r="F13" s="22">
        <f>SUM(F6:F12)</f>
        <v>55</v>
      </c>
      <c r="G13" s="22">
        <f>SUM(G6:G12)</f>
        <v>0</v>
      </c>
      <c r="I13" s="22">
        <f>SUM(I6:I12)</f>
        <v>100</v>
      </c>
      <c r="J13" s="21">
        <v>0</v>
      </c>
    </row>
    <row r="14" spans="1:10" s="21" customFormat="1" x14ac:dyDescent="0.25">
      <c r="A14" s="27"/>
      <c r="B14" s="27"/>
      <c r="C14" s="27"/>
      <c r="D14" s="27"/>
      <c r="E14" s="28" t="s">
        <v>89</v>
      </c>
      <c r="F14" s="29" t="str">
        <f>IF((F13&lt;=50),"0",IF(F13&gt;76,"2","1"))</f>
        <v>1</v>
      </c>
      <c r="G14" s="27"/>
    </row>
    <row r="15" spans="1:10" s="1" customFormat="1" x14ac:dyDescent="0.25">
      <c r="A15" s="26"/>
      <c r="B15" s="26"/>
      <c r="C15" s="26"/>
      <c r="D15" s="26"/>
      <c r="E15" s="26"/>
      <c r="F15" s="26"/>
      <c r="G15" s="26"/>
    </row>
    <row r="17" spans="1:7" x14ac:dyDescent="0.25">
      <c r="A17" s="37" t="s">
        <v>96</v>
      </c>
      <c r="B17" s="103" t="str">
        <f>'def riesgo'!B5</f>
        <v>Falta    de    inducción    y entrega de puestos de trabajo</v>
      </c>
      <c r="C17" s="103"/>
      <c r="D17" s="103"/>
      <c r="E17" s="103"/>
      <c r="F17" s="103"/>
      <c r="G17" s="103"/>
    </row>
    <row r="18" spans="1:7" x14ac:dyDescent="0.25">
      <c r="A18" s="102" t="s">
        <v>39</v>
      </c>
      <c r="B18" s="102"/>
      <c r="C18" s="102"/>
      <c r="D18" s="102"/>
      <c r="E18" s="102"/>
      <c r="F18" s="102"/>
      <c r="G18" s="102"/>
    </row>
    <row r="19" spans="1:7" x14ac:dyDescent="0.25">
      <c r="A19" s="104" t="s">
        <v>91</v>
      </c>
      <c r="B19" s="106" t="s">
        <v>53</v>
      </c>
      <c r="C19" s="106"/>
      <c r="D19" s="106"/>
      <c r="E19" s="22" t="s">
        <v>54</v>
      </c>
      <c r="F19" s="101" t="s">
        <v>51</v>
      </c>
      <c r="G19" s="101" t="s">
        <v>52</v>
      </c>
    </row>
    <row r="20" spans="1:7" x14ac:dyDescent="0.25">
      <c r="A20" s="105"/>
      <c r="B20" s="22" t="s">
        <v>40</v>
      </c>
      <c r="C20" s="22" t="s">
        <v>41</v>
      </c>
      <c r="D20" s="22" t="s">
        <v>42</v>
      </c>
      <c r="E20" s="22" t="s">
        <v>50</v>
      </c>
      <c r="F20" s="101"/>
      <c r="G20" s="101"/>
    </row>
    <row r="21" spans="1:7" ht="30" x14ac:dyDescent="0.25">
      <c r="A21" s="98" t="s">
        <v>101</v>
      </c>
      <c r="B21" s="101" t="s">
        <v>85</v>
      </c>
      <c r="C21" s="101"/>
      <c r="D21" s="101"/>
      <c r="E21" s="30" t="s">
        <v>43</v>
      </c>
      <c r="F21" s="20">
        <v>15</v>
      </c>
      <c r="G21" s="20"/>
    </row>
    <row r="22" spans="1:7" ht="30" x14ac:dyDescent="0.25">
      <c r="A22" s="99"/>
      <c r="B22" s="101"/>
      <c r="C22" s="101"/>
      <c r="D22" s="101"/>
      <c r="E22" s="30" t="s">
        <v>44</v>
      </c>
      <c r="F22" s="20">
        <v>5</v>
      </c>
      <c r="G22" s="20"/>
    </row>
    <row r="23" spans="1:7" x14ac:dyDescent="0.25">
      <c r="A23" s="99"/>
      <c r="B23" s="101"/>
      <c r="C23" s="101"/>
      <c r="D23" s="101"/>
      <c r="E23" s="30" t="s">
        <v>46</v>
      </c>
      <c r="F23" s="20">
        <v>0</v>
      </c>
      <c r="G23" s="20"/>
    </row>
    <row r="24" spans="1:7" x14ac:dyDescent="0.25">
      <c r="A24" s="99"/>
      <c r="B24" s="101"/>
      <c r="C24" s="101"/>
      <c r="D24" s="101"/>
      <c r="E24" s="30" t="s">
        <v>45</v>
      </c>
      <c r="F24" s="20">
        <v>10</v>
      </c>
      <c r="G24" s="20"/>
    </row>
    <row r="25" spans="1:7" ht="30" x14ac:dyDescent="0.25">
      <c r="A25" s="99"/>
      <c r="B25" s="101"/>
      <c r="C25" s="101"/>
      <c r="D25" s="101"/>
      <c r="E25" s="30" t="s">
        <v>47</v>
      </c>
      <c r="F25" s="20">
        <v>15</v>
      </c>
      <c r="G25" s="20"/>
    </row>
    <row r="26" spans="1:7" ht="30" x14ac:dyDescent="0.25">
      <c r="A26" s="99"/>
      <c r="B26" s="101"/>
      <c r="C26" s="101"/>
      <c r="D26" s="101"/>
      <c r="E26" s="30" t="s">
        <v>48</v>
      </c>
      <c r="F26" s="20">
        <v>10</v>
      </c>
      <c r="G26" s="20"/>
    </row>
    <row r="27" spans="1:7" ht="30" x14ac:dyDescent="0.25">
      <c r="A27" s="100"/>
      <c r="B27" s="101"/>
      <c r="C27" s="101"/>
      <c r="D27" s="101"/>
      <c r="E27" s="30" t="s">
        <v>49</v>
      </c>
      <c r="F27" s="20">
        <v>30</v>
      </c>
      <c r="G27" s="20"/>
    </row>
    <row r="28" spans="1:7" x14ac:dyDescent="0.25">
      <c r="A28" s="102" t="s">
        <v>55</v>
      </c>
      <c r="B28" s="102"/>
      <c r="C28" s="102"/>
      <c r="D28" s="102"/>
      <c r="E28" s="102"/>
      <c r="F28" s="22">
        <f>SUM(F21:F27)</f>
        <v>85</v>
      </c>
      <c r="G28" s="22"/>
    </row>
    <row r="29" spans="1:7" x14ac:dyDescent="0.25">
      <c r="A29" s="27"/>
      <c r="B29" s="27"/>
      <c r="C29" s="27"/>
      <c r="D29" s="27"/>
      <c r="E29" s="28" t="s">
        <v>89</v>
      </c>
      <c r="F29" s="29" t="str">
        <f>IF((F28&lt;=50),"0",IF(F28&gt;76,"2","1"))</f>
        <v>2</v>
      </c>
      <c r="G29" s="27"/>
    </row>
    <row r="32" spans="1:7" x14ac:dyDescent="0.25">
      <c r="A32" s="37" t="s">
        <v>97</v>
      </c>
      <c r="B32" s="103" t="str">
        <f>'def riesgo'!B6</f>
        <v xml:space="preserve">No   hacer seguimiento de la efectividad   de   las formaciones </v>
      </c>
      <c r="C32" s="103"/>
      <c r="D32" s="103"/>
      <c r="E32" s="103"/>
      <c r="F32" s="103"/>
      <c r="G32" s="103"/>
    </row>
    <row r="33" spans="1:7" x14ac:dyDescent="0.25">
      <c r="A33" s="102" t="s">
        <v>39</v>
      </c>
      <c r="B33" s="102"/>
      <c r="C33" s="102"/>
      <c r="D33" s="102"/>
      <c r="E33" s="102"/>
      <c r="F33" s="102"/>
      <c r="G33" s="102"/>
    </row>
    <row r="34" spans="1:7" x14ac:dyDescent="0.25">
      <c r="A34" s="104" t="s">
        <v>91</v>
      </c>
      <c r="B34" s="106" t="s">
        <v>53</v>
      </c>
      <c r="C34" s="106"/>
      <c r="D34" s="106"/>
      <c r="E34" s="22" t="s">
        <v>54</v>
      </c>
      <c r="F34" s="101" t="s">
        <v>51</v>
      </c>
      <c r="G34" s="101" t="s">
        <v>52</v>
      </c>
    </row>
    <row r="35" spans="1:7" x14ac:dyDescent="0.25">
      <c r="A35" s="105"/>
      <c r="B35" s="22" t="s">
        <v>40</v>
      </c>
      <c r="C35" s="22" t="s">
        <v>41</v>
      </c>
      <c r="D35" s="22" t="s">
        <v>42</v>
      </c>
      <c r="E35" s="22" t="s">
        <v>50</v>
      </c>
      <c r="F35" s="101"/>
      <c r="G35" s="101"/>
    </row>
    <row r="36" spans="1:7" ht="30" x14ac:dyDescent="0.25">
      <c r="A36" s="98" t="s">
        <v>102</v>
      </c>
      <c r="B36" s="101" t="s">
        <v>85</v>
      </c>
      <c r="C36" s="101"/>
      <c r="D36" s="101"/>
      <c r="E36" s="30" t="s">
        <v>43</v>
      </c>
      <c r="F36" s="20">
        <v>15</v>
      </c>
      <c r="G36" s="20"/>
    </row>
    <row r="37" spans="1:7" ht="30" x14ac:dyDescent="0.25">
      <c r="A37" s="99"/>
      <c r="B37" s="101"/>
      <c r="C37" s="101"/>
      <c r="D37" s="101"/>
      <c r="E37" s="30" t="s">
        <v>44</v>
      </c>
      <c r="F37" s="20">
        <v>5</v>
      </c>
      <c r="G37" s="20"/>
    </row>
    <row r="38" spans="1:7" x14ac:dyDescent="0.25">
      <c r="A38" s="99"/>
      <c r="B38" s="101"/>
      <c r="C38" s="101"/>
      <c r="D38" s="101"/>
      <c r="E38" s="30" t="s">
        <v>46</v>
      </c>
      <c r="F38" s="20">
        <v>0</v>
      </c>
      <c r="G38" s="20"/>
    </row>
    <row r="39" spans="1:7" x14ac:dyDescent="0.25">
      <c r="A39" s="99"/>
      <c r="B39" s="101"/>
      <c r="C39" s="101"/>
      <c r="D39" s="101"/>
      <c r="E39" s="30" t="s">
        <v>45</v>
      </c>
      <c r="F39" s="20">
        <v>10</v>
      </c>
      <c r="G39" s="20"/>
    </row>
    <row r="40" spans="1:7" ht="30" x14ac:dyDescent="0.25">
      <c r="A40" s="99"/>
      <c r="B40" s="101"/>
      <c r="C40" s="101"/>
      <c r="D40" s="101"/>
      <c r="E40" s="30" t="s">
        <v>47</v>
      </c>
      <c r="F40" s="20">
        <v>15</v>
      </c>
      <c r="G40" s="20"/>
    </row>
    <row r="41" spans="1:7" ht="30" x14ac:dyDescent="0.25">
      <c r="A41" s="99"/>
      <c r="B41" s="101"/>
      <c r="C41" s="101"/>
      <c r="D41" s="101"/>
      <c r="E41" s="30" t="s">
        <v>48</v>
      </c>
      <c r="F41" s="20">
        <v>10</v>
      </c>
      <c r="G41" s="20"/>
    </row>
    <row r="42" spans="1:7" ht="30" x14ac:dyDescent="0.25">
      <c r="A42" s="100"/>
      <c r="B42" s="101"/>
      <c r="C42" s="101"/>
      <c r="D42" s="101"/>
      <c r="E42" s="30" t="s">
        <v>49</v>
      </c>
      <c r="F42" s="20">
        <v>30</v>
      </c>
      <c r="G42" s="20"/>
    </row>
    <row r="43" spans="1:7" x14ac:dyDescent="0.25">
      <c r="A43" s="102" t="s">
        <v>55</v>
      </c>
      <c r="B43" s="102"/>
      <c r="C43" s="102"/>
      <c r="D43" s="102"/>
      <c r="E43" s="102"/>
      <c r="F43" s="22">
        <f>SUM(F36:F42)</f>
        <v>85</v>
      </c>
      <c r="G43" s="22"/>
    </row>
    <row r="44" spans="1:7" x14ac:dyDescent="0.25">
      <c r="A44" s="27"/>
      <c r="B44" s="27"/>
      <c r="C44" s="27"/>
      <c r="D44" s="27"/>
      <c r="E44" s="28" t="s">
        <v>89</v>
      </c>
      <c r="F44" s="29" t="str">
        <f>IF((F43&lt;=50),"0",IF(F43&gt;76,"2","1"))</f>
        <v>2</v>
      </c>
      <c r="G44" s="27"/>
    </row>
    <row r="47" spans="1:7" x14ac:dyDescent="0.25">
      <c r="A47" s="37" t="s">
        <v>98</v>
      </c>
      <c r="B47" s="103" t="e">
        <f>'def riesgo'!#REF!</f>
        <v>#REF!</v>
      </c>
      <c r="C47" s="103"/>
      <c r="D47" s="103"/>
      <c r="E47" s="103"/>
      <c r="F47" s="103"/>
      <c r="G47" s="103"/>
    </row>
    <row r="48" spans="1:7" x14ac:dyDescent="0.25">
      <c r="A48" s="102" t="s">
        <v>39</v>
      </c>
      <c r="B48" s="102"/>
      <c r="C48" s="102"/>
      <c r="D48" s="102"/>
      <c r="E48" s="102"/>
      <c r="F48" s="102"/>
      <c r="G48" s="102"/>
    </row>
    <row r="49" spans="1:7" x14ac:dyDescent="0.25">
      <c r="A49" s="104" t="s">
        <v>91</v>
      </c>
      <c r="B49" s="106" t="s">
        <v>53</v>
      </c>
      <c r="C49" s="106"/>
      <c r="D49" s="106"/>
      <c r="E49" s="22" t="s">
        <v>54</v>
      </c>
      <c r="F49" s="101" t="s">
        <v>51</v>
      </c>
      <c r="G49" s="101" t="s">
        <v>52</v>
      </c>
    </row>
    <row r="50" spans="1:7" x14ac:dyDescent="0.25">
      <c r="A50" s="105"/>
      <c r="B50" s="22" t="s">
        <v>40</v>
      </c>
      <c r="C50" s="22" t="s">
        <v>41</v>
      </c>
      <c r="D50" s="22" t="s">
        <v>42</v>
      </c>
      <c r="E50" s="22" t="s">
        <v>50</v>
      </c>
      <c r="F50" s="101"/>
      <c r="G50" s="101"/>
    </row>
    <row r="51" spans="1:7" ht="30" x14ac:dyDescent="0.25">
      <c r="A51" s="98" t="s">
        <v>103</v>
      </c>
      <c r="B51" s="101" t="s">
        <v>85</v>
      </c>
      <c r="C51" s="101"/>
      <c r="D51" s="101"/>
      <c r="E51" s="30" t="s">
        <v>43</v>
      </c>
      <c r="F51" s="20"/>
      <c r="G51" s="20"/>
    </row>
    <row r="52" spans="1:7" ht="30" x14ac:dyDescent="0.25">
      <c r="A52" s="99"/>
      <c r="B52" s="101"/>
      <c r="C52" s="101"/>
      <c r="D52" s="101"/>
      <c r="E52" s="30" t="s">
        <v>44</v>
      </c>
      <c r="F52" s="20"/>
      <c r="G52" s="20"/>
    </row>
    <row r="53" spans="1:7" x14ac:dyDescent="0.25">
      <c r="A53" s="99"/>
      <c r="B53" s="101"/>
      <c r="C53" s="101"/>
      <c r="D53" s="101"/>
      <c r="E53" s="30" t="s">
        <v>46</v>
      </c>
      <c r="F53" s="20"/>
      <c r="G53" s="20"/>
    </row>
    <row r="54" spans="1:7" x14ac:dyDescent="0.25">
      <c r="A54" s="99"/>
      <c r="B54" s="101"/>
      <c r="C54" s="101"/>
      <c r="D54" s="101"/>
      <c r="E54" s="30" t="s">
        <v>45</v>
      </c>
      <c r="F54" s="20"/>
      <c r="G54" s="20"/>
    </row>
    <row r="55" spans="1:7" ht="30" x14ac:dyDescent="0.25">
      <c r="A55" s="99"/>
      <c r="B55" s="101"/>
      <c r="C55" s="101"/>
      <c r="D55" s="101"/>
      <c r="E55" s="30" t="s">
        <v>47</v>
      </c>
      <c r="F55" s="20"/>
      <c r="G55" s="20"/>
    </row>
    <row r="56" spans="1:7" ht="30" x14ac:dyDescent="0.25">
      <c r="A56" s="99"/>
      <c r="B56" s="101"/>
      <c r="C56" s="101"/>
      <c r="D56" s="101"/>
      <c r="E56" s="30" t="s">
        <v>48</v>
      </c>
      <c r="F56" s="20"/>
      <c r="G56" s="20"/>
    </row>
    <row r="57" spans="1:7" ht="30" x14ac:dyDescent="0.25">
      <c r="A57" s="100"/>
      <c r="B57" s="101"/>
      <c r="C57" s="101"/>
      <c r="D57" s="101"/>
      <c r="E57" s="30" t="s">
        <v>49</v>
      </c>
      <c r="F57" s="20"/>
      <c r="G57" s="20"/>
    </row>
    <row r="58" spans="1:7" x14ac:dyDescent="0.25">
      <c r="A58" s="102" t="s">
        <v>55</v>
      </c>
      <c r="B58" s="102"/>
      <c r="C58" s="102"/>
      <c r="D58" s="102"/>
      <c r="E58" s="102"/>
      <c r="F58" s="22">
        <f>SUM(F51:F57)</f>
        <v>0</v>
      </c>
      <c r="G58" s="22"/>
    </row>
    <row r="59" spans="1:7" x14ac:dyDescent="0.25">
      <c r="A59" s="27"/>
      <c r="B59" s="27"/>
      <c r="C59" s="27"/>
      <c r="D59" s="27"/>
      <c r="E59" s="28" t="s">
        <v>89</v>
      </c>
      <c r="F59" s="29" t="str">
        <f>IF((F58&lt;=50),"0",IF(F58&gt;76,"2","1"))</f>
        <v>0</v>
      </c>
      <c r="G59" s="27"/>
    </row>
    <row r="62" spans="1:7" x14ac:dyDescent="0.25">
      <c r="A62" s="37" t="s">
        <v>99</v>
      </c>
      <c r="B62" s="103" t="e">
        <f>'def riesgo'!#REF!</f>
        <v>#REF!</v>
      </c>
      <c r="C62" s="103"/>
      <c r="D62" s="103"/>
      <c r="E62" s="103"/>
      <c r="F62" s="103"/>
      <c r="G62" s="103"/>
    </row>
    <row r="63" spans="1:7" x14ac:dyDescent="0.25">
      <c r="A63" s="102" t="s">
        <v>39</v>
      </c>
      <c r="B63" s="102"/>
      <c r="C63" s="102"/>
      <c r="D63" s="102"/>
      <c r="E63" s="102"/>
      <c r="F63" s="102"/>
      <c r="G63" s="102"/>
    </row>
    <row r="64" spans="1:7" x14ac:dyDescent="0.25">
      <c r="A64" s="104" t="s">
        <v>91</v>
      </c>
      <c r="B64" s="106" t="s">
        <v>53</v>
      </c>
      <c r="C64" s="106"/>
      <c r="D64" s="106"/>
      <c r="E64" s="22" t="s">
        <v>54</v>
      </c>
      <c r="F64" s="101" t="s">
        <v>51</v>
      </c>
      <c r="G64" s="101" t="s">
        <v>52</v>
      </c>
    </row>
    <row r="65" spans="1:7" x14ac:dyDescent="0.25">
      <c r="A65" s="105"/>
      <c r="B65" s="22" t="s">
        <v>40</v>
      </c>
      <c r="C65" s="22" t="s">
        <v>41</v>
      </c>
      <c r="D65" s="22" t="s">
        <v>42</v>
      </c>
      <c r="E65" s="22" t="s">
        <v>50</v>
      </c>
      <c r="F65" s="101"/>
      <c r="G65" s="101"/>
    </row>
    <row r="66" spans="1:7" ht="30" x14ac:dyDescent="0.25">
      <c r="A66" s="98" t="s">
        <v>104</v>
      </c>
      <c r="B66" s="101" t="s">
        <v>85</v>
      </c>
      <c r="C66" s="101"/>
      <c r="D66" s="101"/>
      <c r="E66" s="30" t="s">
        <v>43</v>
      </c>
      <c r="F66" s="20"/>
      <c r="G66" s="20"/>
    </row>
    <row r="67" spans="1:7" ht="30" x14ac:dyDescent="0.25">
      <c r="A67" s="99"/>
      <c r="B67" s="101"/>
      <c r="C67" s="101"/>
      <c r="D67" s="101"/>
      <c r="E67" s="30" t="s">
        <v>44</v>
      </c>
      <c r="F67" s="20"/>
      <c r="G67" s="20"/>
    </row>
    <row r="68" spans="1:7" x14ac:dyDescent="0.25">
      <c r="A68" s="99"/>
      <c r="B68" s="101"/>
      <c r="C68" s="101"/>
      <c r="D68" s="101"/>
      <c r="E68" s="30" t="s">
        <v>46</v>
      </c>
      <c r="F68" s="20"/>
      <c r="G68" s="20"/>
    </row>
    <row r="69" spans="1:7" x14ac:dyDescent="0.25">
      <c r="A69" s="99"/>
      <c r="B69" s="101"/>
      <c r="C69" s="101"/>
      <c r="D69" s="101"/>
      <c r="E69" s="30" t="s">
        <v>45</v>
      </c>
      <c r="F69" s="20"/>
      <c r="G69" s="20"/>
    </row>
    <row r="70" spans="1:7" ht="30" x14ac:dyDescent="0.25">
      <c r="A70" s="99"/>
      <c r="B70" s="101"/>
      <c r="C70" s="101"/>
      <c r="D70" s="101"/>
      <c r="E70" s="30" t="s">
        <v>47</v>
      </c>
      <c r="F70" s="20"/>
      <c r="G70" s="20"/>
    </row>
    <row r="71" spans="1:7" ht="30" x14ac:dyDescent="0.25">
      <c r="A71" s="99"/>
      <c r="B71" s="101"/>
      <c r="C71" s="101"/>
      <c r="D71" s="101"/>
      <c r="E71" s="30" t="s">
        <v>48</v>
      </c>
      <c r="F71" s="20"/>
      <c r="G71" s="20"/>
    </row>
    <row r="72" spans="1:7" ht="30" x14ac:dyDescent="0.25">
      <c r="A72" s="100"/>
      <c r="B72" s="101"/>
      <c r="C72" s="101"/>
      <c r="D72" s="101"/>
      <c r="E72" s="30" t="s">
        <v>49</v>
      </c>
      <c r="F72" s="20"/>
      <c r="G72" s="20"/>
    </row>
    <row r="73" spans="1:7" x14ac:dyDescent="0.25">
      <c r="A73" s="102" t="s">
        <v>55</v>
      </c>
      <c r="B73" s="102"/>
      <c r="C73" s="102"/>
      <c r="D73" s="102"/>
      <c r="E73" s="102"/>
      <c r="F73" s="22">
        <f>SUM(F66:F72)</f>
        <v>0</v>
      </c>
      <c r="G73" s="22"/>
    </row>
    <row r="74" spans="1:7" x14ac:dyDescent="0.25">
      <c r="A74" s="27"/>
      <c r="B74" s="27"/>
      <c r="C74" s="27"/>
      <c r="D74" s="27"/>
      <c r="E74" s="28" t="s">
        <v>89</v>
      </c>
      <c r="F74" s="29" t="str">
        <f>IF((F73&lt;=50),"0",IF(F73&gt;76,"2","1"))</f>
        <v>0</v>
      </c>
      <c r="G74" s="27"/>
    </row>
  </sheetData>
  <sheetProtection password="E5B4" sheet="1" objects="1" scenarios="1"/>
  <mergeCells count="56">
    <mergeCell ref="A13:E13"/>
    <mergeCell ref="I4:I5"/>
    <mergeCell ref="B2:G2"/>
    <mergeCell ref="A3:G3"/>
    <mergeCell ref="B4:D4"/>
    <mergeCell ref="A4:A5"/>
    <mergeCell ref="F4:F5"/>
    <mergeCell ref="G4:G5"/>
    <mergeCell ref="A6:A12"/>
    <mergeCell ref="B6:B12"/>
    <mergeCell ref="C6:C12"/>
    <mergeCell ref="D6:D12"/>
    <mergeCell ref="B17:G17"/>
    <mergeCell ref="A18:G18"/>
    <mergeCell ref="A19:A20"/>
    <mergeCell ref="B19:D19"/>
    <mergeCell ref="F19:F20"/>
    <mergeCell ref="G19:G20"/>
    <mergeCell ref="A21:A27"/>
    <mergeCell ref="B21:B27"/>
    <mergeCell ref="C21:C27"/>
    <mergeCell ref="D21:D27"/>
    <mergeCell ref="A28:E28"/>
    <mergeCell ref="B32:G32"/>
    <mergeCell ref="A33:G33"/>
    <mergeCell ref="A34:A35"/>
    <mergeCell ref="B34:D34"/>
    <mergeCell ref="F34:F35"/>
    <mergeCell ref="G34:G35"/>
    <mergeCell ref="A36:A42"/>
    <mergeCell ref="B36:B42"/>
    <mergeCell ref="C36:C42"/>
    <mergeCell ref="D36:D42"/>
    <mergeCell ref="A43:E43"/>
    <mergeCell ref="B47:G47"/>
    <mergeCell ref="A48:G48"/>
    <mergeCell ref="A49:A50"/>
    <mergeCell ref="B49:D49"/>
    <mergeCell ref="F49:F50"/>
    <mergeCell ref="G49:G50"/>
    <mergeCell ref="A51:A57"/>
    <mergeCell ref="B51:B57"/>
    <mergeCell ref="C51:C57"/>
    <mergeCell ref="D51:D57"/>
    <mergeCell ref="A58:E58"/>
    <mergeCell ref="B62:G62"/>
    <mergeCell ref="A63:G63"/>
    <mergeCell ref="A64:A65"/>
    <mergeCell ref="B64:D64"/>
    <mergeCell ref="F64:F65"/>
    <mergeCell ref="G64:G65"/>
    <mergeCell ref="A66:A72"/>
    <mergeCell ref="B66:B72"/>
    <mergeCell ref="C66:C72"/>
    <mergeCell ref="D66:D72"/>
    <mergeCell ref="A73:E73"/>
  </mergeCells>
  <dataValidations count="7">
    <dataValidation type="list" allowBlank="1" showInputMessage="1" showErrorMessage="1" sqref="F10:G10 F25 F40 F55 F70">
      <formula1>$I$10:$J$10</formula1>
    </dataValidation>
    <dataValidation type="list" allowBlank="1" showInputMessage="1" showErrorMessage="1" sqref="F7:G7 F22 F37 F52 F67">
      <formula1>$I$7:$J$7</formula1>
    </dataValidation>
    <dataValidation type="list" allowBlank="1" showInputMessage="1" showErrorMessage="1" sqref="F9:G9 F24 F39 F54 F69">
      <formula1>$I$9:$J$9</formula1>
    </dataValidation>
    <dataValidation type="list" allowBlank="1" showInputMessage="1" showErrorMessage="1" sqref="F6:G6 F21 F36 F51 F66">
      <formula1>$I$6:$J$6</formula1>
    </dataValidation>
    <dataValidation type="list" allowBlank="1" showInputMessage="1" showErrorMessage="1" sqref="F8:G8 F23 F38 F53 F68">
      <formula1>$I$8:$J$8</formula1>
    </dataValidation>
    <dataValidation type="list" allowBlank="1" showInputMessage="1" showErrorMessage="1" sqref="F11:G11 F26 F41 F56 F71">
      <formula1>$I$11:$J$11</formula1>
    </dataValidation>
    <dataValidation type="list" allowBlank="1" showInputMessage="1" showErrorMessage="1" sqref="F12:G12 F27 F42 F57 F72">
      <formula1>$I$12:$J$12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Z58"/>
  <sheetViews>
    <sheetView tabSelected="1" topLeftCell="A3" zoomScale="80" zoomScaleNormal="80" workbookViewId="0">
      <selection activeCell="D10" sqref="D10"/>
    </sheetView>
  </sheetViews>
  <sheetFormatPr baseColWidth="10" defaultRowHeight="15" x14ac:dyDescent="0.2"/>
  <cols>
    <col min="1" max="1" width="20.7109375" style="47" customWidth="1"/>
    <col min="2" max="2" width="5.28515625" style="47" customWidth="1"/>
    <col min="3" max="3" width="30.28515625" style="47" customWidth="1"/>
    <col min="4" max="4" width="19.7109375" style="47" customWidth="1"/>
    <col min="5" max="5" width="5.5703125" style="47" customWidth="1"/>
    <col min="6" max="6" width="18" style="47" customWidth="1"/>
    <col min="7" max="7" width="7" style="47" customWidth="1"/>
    <col min="8" max="8" width="16.7109375" style="47" customWidth="1"/>
    <col min="9" max="9" width="5.140625" style="47" customWidth="1"/>
    <col min="10" max="10" width="19.42578125" style="47" customWidth="1"/>
    <col min="11" max="11" width="6.7109375" style="47" customWidth="1"/>
    <col min="12" max="13" width="4.28515625" style="47" customWidth="1"/>
    <col min="14" max="14" width="7.140625" style="47" customWidth="1"/>
    <col min="15" max="15" width="11.42578125" style="47"/>
    <col min="16" max="16" width="21.140625" style="47" customWidth="1"/>
    <col min="17" max="17" width="19.42578125" style="47" customWidth="1"/>
    <col min="18" max="18" width="0" style="47" hidden="1" customWidth="1"/>
    <col min="19" max="19" width="17.5703125" style="47" hidden="1" customWidth="1"/>
    <col min="20" max="20" width="15.42578125" style="47" hidden="1" customWidth="1"/>
    <col min="21" max="21" width="21" style="47" hidden="1" customWidth="1"/>
    <col min="22" max="23" width="11.42578125" style="47"/>
    <col min="24" max="24" width="13.5703125" style="47" customWidth="1"/>
    <col min="25" max="16384" width="11.42578125" style="47"/>
  </cols>
  <sheetData>
    <row r="1" spans="1:22" ht="17.25" customHeight="1" x14ac:dyDescent="0.2"/>
    <row r="3" spans="1:22" ht="39.75" customHeight="1" x14ac:dyDescent="0.25">
      <c r="A3" s="124" t="s">
        <v>56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48"/>
    </row>
    <row r="4" spans="1:22" ht="25.5" customHeight="1" x14ac:dyDescent="0.25">
      <c r="A4" s="42" t="s">
        <v>67</v>
      </c>
      <c r="B4" s="40"/>
      <c r="C4" s="109" t="s">
        <v>105</v>
      </c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1"/>
      <c r="V4" s="48"/>
    </row>
    <row r="5" spans="1:22" ht="22.5" customHeight="1" x14ac:dyDescent="0.25">
      <c r="A5" s="41" t="s">
        <v>65</v>
      </c>
      <c r="B5" s="41"/>
      <c r="C5" s="108" t="s">
        <v>114</v>
      </c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48"/>
    </row>
    <row r="6" spans="1:22" ht="25.5" customHeight="1" x14ac:dyDescent="0.25">
      <c r="A6" s="41" t="s">
        <v>66</v>
      </c>
      <c r="B6" s="49"/>
      <c r="C6" s="107" t="s">
        <v>113</v>
      </c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48"/>
    </row>
    <row r="7" spans="1:22" s="50" customFormat="1" ht="18.75" customHeight="1" x14ac:dyDescent="0.2">
      <c r="A7" s="116" t="s">
        <v>7</v>
      </c>
      <c r="B7" s="112"/>
      <c r="C7" s="116" t="s">
        <v>8</v>
      </c>
      <c r="D7" s="116" t="s">
        <v>9</v>
      </c>
      <c r="E7" s="115" t="s">
        <v>68</v>
      </c>
      <c r="F7" s="115"/>
      <c r="G7" s="115"/>
      <c r="H7" s="115"/>
      <c r="I7" s="115"/>
      <c r="J7" s="117" t="s">
        <v>71</v>
      </c>
      <c r="K7" s="117"/>
      <c r="L7" s="117"/>
      <c r="M7" s="117"/>
      <c r="N7" s="117"/>
      <c r="O7" s="117"/>
      <c r="P7" s="117"/>
      <c r="Q7" s="117"/>
      <c r="R7" s="117" t="s">
        <v>74</v>
      </c>
      <c r="S7" s="117"/>
      <c r="T7" s="117"/>
      <c r="U7" s="117"/>
    </row>
    <row r="8" spans="1:22" s="50" customFormat="1" ht="27" customHeight="1" x14ac:dyDescent="0.2">
      <c r="A8" s="116"/>
      <c r="B8" s="113"/>
      <c r="C8" s="116"/>
      <c r="D8" s="116"/>
      <c r="E8" s="115" t="s">
        <v>70</v>
      </c>
      <c r="F8" s="115"/>
      <c r="G8" s="115"/>
      <c r="H8" s="115"/>
      <c r="I8" s="115"/>
      <c r="J8" s="123" t="s">
        <v>61</v>
      </c>
      <c r="K8" s="51"/>
      <c r="L8" s="115" t="s">
        <v>72</v>
      </c>
      <c r="M8" s="115"/>
      <c r="N8" s="115"/>
      <c r="O8" s="116" t="s">
        <v>73</v>
      </c>
      <c r="P8" s="116"/>
      <c r="Q8" s="116"/>
      <c r="R8" s="117" t="s">
        <v>57</v>
      </c>
      <c r="S8" s="117" t="s">
        <v>58</v>
      </c>
      <c r="T8" s="117" t="s">
        <v>59</v>
      </c>
      <c r="U8" s="117" t="s">
        <v>60</v>
      </c>
    </row>
    <row r="9" spans="1:22" s="50" customFormat="1" ht="94.5" customHeight="1" x14ac:dyDescent="0.2">
      <c r="A9" s="116"/>
      <c r="B9" s="114"/>
      <c r="C9" s="116"/>
      <c r="D9" s="116"/>
      <c r="E9" s="119" t="s">
        <v>62</v>
      </c>
      <c r="F9" s="120"/>
      <c r="G9" s="121" t="s">
        <v>63</v>
      </c>
      <c r="H9" s="122"/>
      <c r="I9" s="52" t="s">
        <v>69</v>
      </c>
      <c r="J9" s="123"/>
      <c r="K9" s="52" t="s">
        <v>90</v>
      </c>
      <c r="L9" s="53" t="s">
        <v>62</v>
      </c>
      <c r="M9" s="53" t="s">
        <v>63</v>
      </c>
      <c r="N9" s="54" t="s">
        <v>69</v>
      </c>
      <c r="O9" s="55" t="s">
        <v>75</v>
      </c>
      <c r="P9" s="55" t="s">
        <v>58</v>
      </c>
      <c r="Q9" s="55" t="s">
        <v>64</v>
      </c>
      <c r="R9" s="117"/>
      <c r="S9" s="117"/>
      <c r="T9" s="117"/>
      <c r="U9" s="117"/>
    </row>
    <row r="10" spans="1:22" ht="98.25" customHeight="1" x14ac:dyDescent="0.2">
      <c r="A10" s="56" t="s">
        <v>110</v>
      </c>
      <c r="B10" s="56">
        <v>1</v>
      </c>
      <c r="C10" s="57" t="str">
        <f>'def riesgo'!B4</f>
        <v>Indebido      proceso      de selección</v>
      </c>
      <c r="D10" s="56" t="s">
        <v>111</v>
      </c>
      <c r="E10" s="58">
        <v>2</v>
      </c>
      <c r="F10" s="59" t="str">
        <f>VLOOKUP(E10,W$54:X$58,2)</f>
        <v>Improbable</v>
      </c>
      <c r="G10" s="60">
        <f>'det impacto'!$C26+0</f>
        <v>10</v>
      </c>
      <c r="H10" s="59" t="str">
        <f>VLOOKUP(G10,Y$54:Z$56,2)</f>
        <v>Mayor</v>
      </c>
      <c r="I10" s="59">
        <f>E10*G10</f>
        <v>20</v>
      </c>
      <c r="J10" s="61" t="str">
        <f>MID('val controles'!A6,1,500)</f>
        <v>Control 1</v>
      </c>
      <c r="K10" s="62">
        <f>+'val controles'!F14+0</f>
        <v>1</v>
      </c>
      <c r="L10" s="58">
        <v>1</v>
      </c>
      <c r="M10" s="63">
        <v>5</v>
      </c>
      <c r="N10" s="64">
        <f>L10*M10</f>
        <v>5</v>
      </c>
      <c r="O10" s="58">
        <v>2022</v>
      </c>
      <c r="P10" s="56" t="s">
        <v>118</v>
      </c>
      <c r="Q10" s="56" t="s">
        <v>112</v>
      </c>
      <c r="R10" s="65"/>
      <c r="S10" s="66"/>
      <c r="T10" s="66"/>
      <c r="U10" s="66"/>
    </row>
    <row r="11" spans="1:22" ht="118.5" customHeight="1" x14ac:dyDescent="0.2">
      <c r="A11" s="43" t="s">
        <v>115</v>
      </c>
      <c r="B11" s="56">
        <v>2</v>
      </c>
      <c r="C11" s="57" t="str">
        <f>'def riesgo'!B5</f>
        <v>Falta    de    inducción    y entrega de puestos de trabajo</v>
      </c>
      <c r="D11" s="56" t="s">
        <v>116</v>
      </c>
      <c r="E11" s="58">
        <v>2</v>
      </c>
      <c r="F11" s="59" t="str">
        <f>VLOOKUP(E11,W$54:X$58,2)</f>
        <v>Improbable</v>
      </c>
      <c r="G11" s="60">
        <f>'det impacto'!C57+0</f>
        <v>10</v>
      </c>
      <c r="H11" s="59" t="str">
        <f t="shared" ref="H11:H14" si="0">VLOOKUP(G11,Y$54:Z$56,2)</f>
        <v>Mayor</v>
      </c>
      <c r="I11" s="59">
        <f t="shared" ref="I11:I14" si="1">E11*G11</f>
        <v>20</v>
      </c>
      <c r="J11" s="61" t="str">
        <f>MID('val controles'!A21,1,500)</f>
        <v>Control 2</v>
      </c>
      <c r="K11" s="67">
        <f>'val controles'!F29+0</f>
        <v>2</v>
      </c>
      <c r="L11" s="58">
        <v>2</v>
      </c>
      <c r="M11" s="63">
        <v>5</v>
      </c>
      <c r="N11" s="64">
        <f t="shared" ref="N11:N14" si="2">L11*M11</f>
        <v>10</v>
      </c>
      <c r="O11" s="58">
        <v>2022</v>
      </c>
      <c r="P11" s="56" t="s">
        <v>119</v>
      </c>
      <c r="Q11" s="56" t="s">
        <v>117</v>
      </c>
      <c r="R11" s="49"/>
      <c r="S11" s="49"/>
      <c r="T11" s="49"/>
      <c r="U11" s="49"/>
    </row>
    <row r="12" spans="1:22" ht="96.75" customHeight="1" x14ac:dyDescent="0.2">
      <c r="A12" s="43" t="s">
        <v>123</v>
      </c>
      <c r="B12" s="56"/>
      <c r="C12" s="57" t="str">
        <f>'def riesgo'!B6</f>
        <v xml:space="preserve">No   hacer seguimiento de la efectividad   de   las formaciones </v>
      </c>
      <c r="D12" s="78" t="s">
        <v>124</v>
      </c>
      <c r="E12" s="58">
        <v>2</v>
      </c>
      <c r="F12" s="59" t="str">
        <f>VLOOKUP(E12,W$54:X$58,2)</f>
        <v>Improbable</v>
      </c>
      <c r="G12" s="60">
        <f>'det impacto'!C88+0</f>
        <v>5</v>
      </c>
      <c r="H12" s="59" t="str">
        <f t="shared" si="0"/>
        <v>Moderado</v>
      </c>
      <c r="I12" s="59">
        <f t="shared" si="1"/>
        <v>10</v>
      </c>
      <c r="J12" s="61" t="str">
        <f>MID('val controles'!A36,1,500)</f>
        <v>Control 3</v>
      </c>
      <c r="K12" s="67">
        <f>'val controles'!F44+0</f>
        <v>2</v>
      </c>
      <c r="L12" s="58">
        <v>2</v>
      </c>
      <c r="M12" s="63">
        <v>5</v>
      </c>
      <c r="N12" s="64">
        <f t="shared" si="2"/>
        <v>10</v>
      </c>
      <c r="O12" s="58">
        <v>2022</v>
      </c>
      <c r="P12" s="79" t="s">
        <v>125</v>
      </c>
      <c r="Q12" s="78" t="s">
        <v>126</v>
      </c>
      <c r="R12" s="49"/>
      <c r="S12" s="49"/>
      <c r="T12" s="49"/>
      <c r="U12" s="49"/>
    </row>
    <row r="13" spans="1:22" hidden="1" x14ac:dyDescent="0.2">
      <c r="A13" s="66"/>
      <c r="B13" s="66"/>
      <c r="C13" s="68" t="e">
        <f>'def riesgo'!#REF!</f>
        <v>#REF!</v>
      </c>
      <c r="D13" s="66"/>
      <c r="E13" s="49"/>
      <c r="F13" s="69" t="e">
        <f>VLOOKUP(E13,W$54:X$58,2)</f>
        <v>#N/A</v>
      </c>
      <c r="G13" s="70" t="e">
        <f>'det impacto'!#REF!+0</f>
        <v>#REF!</v>
      </c>
      <c r="H13" s="69" t="e">
        <f t="shared" si="0"/>
        <v>#REF!</v>
      </c>
      <c r="I13" s="69" t="e">
        <f t="shared" si="1"/>
        <v>#REF!</v>
      </c>
      <c r="J13" s="71" t="str">
        <f>MID('val controles'!A51,1,500)</f>
        <v>Control 4</v>
      </c>
      <c r="K13" s="72">
        <f>'val controles'!F59+0</f>
        <v>0</v>
      </c>
      <c r="L13" s="49"/>
      <c r="M13" s="73"/>
      <c r="N13" s="74">
        <f t="shared" si="2"/>
        <v>0</v>
      </c>
      <c r="O13" s="49"/>
      <c r="P13" s="49"/>
      <c r="Q13" s="49"/>
      <c r="R13" s="49"/>
      <c r="S13" s="49"/>
      <c r="T13" s="49"/>
      <c r="U13" s="49"/>
    </row>
    <row r="14" spans="1:22" hidden="1" x14ac:dyDescent="0.2">
      <c r="A14" s="66"/>
      <c r="B14" s="66"/>
      <c r="C14" s="68" t="e">
        <f>'def riesgo'!#REF!</f>
        <v>#REF!</v>
      </c>
      <c r="D14" s="66"/>
      <c r="E14" s="49"/>
      <c r="F14" s="69" t="e">
        <f>VLOOKUP(E14,W$54:X$58,2)</f>
        <v>#N/A</v>
      </c>
      <c r="G14" s="70" t="e">
        <f>'det impacto'!#REF!+0</f>
        <v>#REF!</v>
      </c>
      <c r="H14" s="69" t="e">
        <f t="shared" si="0"/>
        <v>#REF!</v>
      </c>
      <c r="I14" s="69" t="e">
        <f t="shared" si="1"/>
        <v>#REF!</v>
      </c>
      <c r="J14" s="71" t="str">
        <f>MID('val controles'!A66,1,500)</f>
        <v>Control 5</v>
      </c>
      <c r="K14" s="72">
        <f>'val controles'!F74+0</f>
        <v>0</v>
      </c>
      <c r="L14" s="49"/>
      <c r="M14" s="73"/>
      <c r="N14" s="74">
        <f t="shared" si="2"/>
        <v>0</v>
      </c>
      <c r="O14" s="49"/>
      <c r="P14" s="49"/>
      <c r="Q14" s="49"/>
      <c r="R14" s="49"/>
      <c r="S14" s="49"/>
      <c r="T14" s="49"/>
      <c r="U14" s="49"/>
    </row>
    <row r="15" spans="1:22" hidden="1" x14ac:dyDescent="0.2">
      <c r="A15" s="66"/>
      <c r="B15" s="66"/>
      <c r="C15" s="75"/>
      <c r="D15" s="66"/>
      <c r="E15" s="49"/>
      <c r="F15" s="69"/>
      <c r="G15" s="70"/>
      <c r="H15" s="69"/>
      <c r="I15" s="69"/>
      <c r="J15" s="76"/>
      <c r="K15" s="76"/>
      <c r="L15" s="49"/>
      <c r="M15" s="73"/>
      <c r="N15" s="74"/>
      <c r="O15" s="49"/>
      <c r="P15" s="49"/>
      <c r="Q15" s="49"/>
      <c r="R15" s="49"/>
      <c r="S15" s="49"/>
      <c r="T15" s="49"/>
      <c r="U15" s="49"/>
    </row>
    <row r="16" spans="1:22" hidden="1" x14ac:dyDescent="0.2">
      <c r="A16" s="66"/>
      <c r="B16" s="66"/>
      <c r="C16" s="75"/>
      <c r="D16" s="66"/>
      <c r="E16" s="49"/>
      <c r="F16" s="69"/>
      <c r="G16" s="70"/>
      <c r="H16" s="69"/>
      <c r="I16" s="69"/>
      <c r="J16" s="76"/>
      <c r="K16" s="76"/>
      <c r="L16" s="49"/>
      <c r="M16" s="73"/>
      <c r="N16" s="74"/>
      <c r="O16" s="49"/>
      <c r="P16" s="49"/>
      <c r="Q16" s="49"/>
      <c r="R16" s="49"/>
      <c r="S16" s="49"/>
      <c r="T16" s="49"/>
      <c r="U16" s="49"/>
    </row>
    <row r="17" spans="1:21" hidden="1" x14ac:dyDescent="0.2">
      <c r="A17" s="66"/>
      <c r="B17" s="66"/>
      <c r="C17" s="75"/>
      <c r="D17" s="66"/>
      <c r="E17" s="49"/>
      <c r="F17" s="69"/>
      <c r="G17" s="70"/>
      <c r="H17" s="69"/>
      <c r="I17" s="69"/>
      <c r="J17" s="76"/>
      <c r="K17" s="76"/>
      <c r="L17" s="49"/>
      <c r="M17" s="73"/>
      <c r="N17" s="74"/>
      <c r="O17" s="49"/>
      <c r="P17" s="49"/>
      <c r="Q17" s="49"/>
      <c r="R17" s="49"/>
      <c r="S17" s="49"/>
      <c r="T17" s="49"/>
      <c r="U17" s="49"/>
    </row>
    <row r="18" spans="1:21" hidden="1" x14ac:dyDescent="0.2"/>
    <row r="21" spans="1:21" x14ac:dyDescent="0.2">
      <c r="J21" s="77"/>
      <c r="K21" s="77"/>
    </row>
    <row r="53" spans="23:26" x14ac:dyDescent="0.2">
      <c r="W53" s="118" t="s">
        <v>76</v>
      </c>
      <c r="X53" s="118"/>
      <c r="Y53" s="118" t="s">
        <v>82</v>
      </c>
      <c r="Z53" s="118"/>
    </row>
    <row r="54" spans="23:26" x14ac:dyDescent="0.2">
      <c r="W54" s="47">
        <v>1</v>
      </c>
      <c r="X54" s="47" t="s">
        <v>77</v>
      </c>
      <c r="Y54" s="47">
        <v>5</v>
      </c>
      <c r="Z54" s="47" t="s">
        <v>83</v>
      </c>
    </row>
    <row r="55" spans="23:26" x14ac:dyDescent="0.2">
      <c r="W55" s="47">
        <v>2</v>
      </c>
      <c r="X55" s="47" t="s">
        <v>78</v>
      </c>
      <c r="Y55" s="47">
        <v>10</v>
      </c>
      <c r="Z55" s="47" t="s">
        <v>33</v>
      </c>
    </row>
    <row r="56" spans="23:26" x14ac:dyDescent="0.2">
      <c r="W56" s="47">
        <v>3</v>
      </c>
      <c r="X56" s="47" t="s">
        <v>79</v>
      </c>
      <c r="Y56" s="47">
        <v>20</v>
      </c>
      <c r="Z56" s="47" t="s">
        <v>84</v>
      </c>
    </row>
    <row r="57" spans="23:26" x14ac:dyDescent="0.2">
      <c r="W57" s="47">
        <v>4</v>
      </c>
      <c r="X57" s="47" t="s">
        <v>80</v>
      </c>
    </row>
    <row r="58" spans="23:26" x14ac:dyDescent="0.2">
      <c r="W58" s="47">
        <v>5</v>
      </c>
      <c r="X58" s="47" t="s">
        <v>81</v>
      </c>
    </row>
  </sheetData>
  <sheetProtection password="E5B4" sheet="1" formatCells="0" formatColumns="0" formatRows="0"/>
  <mergeCells count="23">
    <mergeCell ref="T8:T9"/>
    <mergeCell ref="U8:U9"/>
    <mergeCell ref="W53:X53"/>
    <mergeCell ref="Y53:Z53"/>
    <mergeCell ref="E9:F9"/>
    <mergeCell ref="G9:H9"/>
    <mergeCell ref="J8:J9"/>
    <mergeCell ref="C6:U6"/>
    <mergeCell ref="C5:U5"/>
    <mergeCell ref="C4:U4"/>
    <mergeCell ref="A3:U3"/>
    <mergeCell ref="B7:B9"/>
    <mergeCell ref="E7:I7"/>
    <mergeCell ref="E8:I8"/>
    <mergeCell ref="A7:A9"/>
    <mergeCell ref="C7:C9"/>
    <mergeCell ref="D7:D9"/>
    <mergeCell ref="J7:Q7"/>
    <mergeCell ref="L8:N8"/>
    <mergeCell ref="O8:Q8"/>
    <mergeCell ref="R7:U7"/>
    <mergeCell ref="R8:R9"/>
    <mergeCell ref="S8:S9"/>
  </mergeCells>
  <conditionalFormatting sqref="I10:I17">
    <cfRule type="cellIs" dxfId="5" priority="4" stopIfTrue="1" operator="between">
      <formula>30</formula>
      <formula>100</formula>
    </cfRule>
    <cfRule type="cellIs" dxfId="4" priority="5" stopIfTrue="1" operator="between">
      <formula>15</formula>
      <formula>25</formula>
    </cfRule>
    <cfRule type="cellIs" dxfId="3" priority="6" stopIfTrue="1" operator="between">
      <formula>0</formula>
      <formula>10</formula>
    </cfRule>
  </conditionalFormatting>
  <conditionalFormatting sqref="N10:N17">
    <cfRule type="cellIs" dxfId="2" priority="1" stopIfTrue="1" operator="between">
      <formula>30</formula>
      <formula>100</formula>
    </cfRule>
    <cfRule type="cellIs" dxfId="1" priority="2" stopIfTrue="1" operator="between">
      <formula>15</formula>
      <formula>25</formula>
    </cfRule>
    <cfRule type="cellIs" dxfId="0" priority="3" stopIfTrue="1" operator="between">
      <formula>0</formula>
      <formula>10</formula>
    </cfRule>
  </conditionalFormatting>
  <dataValidations count="2">
    <dataValidation type="list" allowBlank="1" showInputMessage="1" showErrorMessage="1" sqref="E10:E17 L10:L17">
      <formula1>$W$54:$W$58</formula1>
    </dataValidation>
    <dataValidation type="list" allowBlank="1" showInputMessage="1" showErrorMessage="1" sqref="M10:M17">
      <formula1>$Y$54:$Y$56</formula1>
    </dataValidation>
  </dataValidations>
  <pageMargins left="0.7" right="0.7" top="0.75" bottom="0.75" header="0.3" footer="0.3"/>
  <pageSetup paperSize="9" scale="59" orientation="landscape" horizontalDpi="360" verticalDpi="360" r:id="rId1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def riesgo</vt:lpstr>
      <vt:lpstr>det impacto</vt:lpstr>
      <vt:lpstr>tablas</vt:lpstr>
      <vt:lpstr>val controles</vt:lpstr>
      <vt:lpstr>Matriz</vt:lpstr>
      <vt:lpstr>Matriz!Área_de_impresión</vt:lpstr>
    </vt:vector>
  </TitlesOfParts>
  <Company>emsa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linamaria.serna</dc:creator>
  <cp:lastModifiedBy>Maria Constanza Henao Vanegas</cp:lastModifiedBy>
  <cp:lastPrinted>2020-01-30T18:10:04Z</cp:lastPrinted>
  <dcterms:created xsi:type="dcterms:W3CDTF">2016-03-15T15:09:48Z</dcterms:created>
  <dcterms:modified xsi:type="dcterms:W3CDTF">2022-02-01T00:05:14Z</dcterms:modified>
</cp:coreProperties>
</file>