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TODO RIESGO DAÑOS" sheetId="1" r:id="rId1"/>
    <sheet name="RCE" sheetId="2" r:id="rId2"/>
    <sheet name="MANEJO GLOBAL" sheetId="3" r:id="rId3"/>
    <sheet name="RC SERVIDORES PUBLICOS" sheetId="4" r:id="rId4"/>
    <sheet name="AUTOMOVILES " sheetId="5" r:id="rId5"/>
    <sheet name="Hoja1" sheetId="6" r:id="rId6"/>
    <sheet name="RESUMEN PRIMAS" sheetId="7" r:id="rId7"/>
  </sheets>
  <externalReferences>
    <externalReference r:id="rId10"/>
    <externalReference r:id="rId11"/>
  </externalReferences>
  <definedNames>
    <definedName name="Base">#REF!</definedName>
    <definedName name="Excel_BuiltIn_Print_Area_2">#REF!</definedName>
    <definedName name="Excel_BuiltIn_Print_Area_2_1">#REF!</definedName>
    <definedName name="Excel_BuiltIn_Print_Area_4">#REF!</definedName>
  </definedNames>
  <calcPr fullCalcOnLoad="1"/>
</workbook>
</file>

<file path=xl/sharedStrings.xml><?xml version="1.0" encoding="utf-8"?>
<sst xmlns="http://schemas.openxmlformats.org/spreadsheetml/2006/main" count="885" uniqueCount="372">
  <si>
    <t xml:space="preserve">EMPRESA MUNICIPAL PARA LA SALUD - EMSA - </t>
  </si>
  <si>
    <t>Póliza Todo Riesgo Daños Materiales</t>
  </si>
  <si>
    <t>Valor</t>
  </si>
  <si>
    <t>Combinados</t>
  </si>
  <si>
    <t>Asegurado</t>
  </si>
  <si>
    <t>Activos Fijos ubicados en la  Carrera 21 No.29-29 Piso 4. Parque Caldas - Manizales</t>
  </si>
  <si>
    <t>- Muebles y enseres en general</t>
  </si>
  <si>
    <t>- Mejoras Locativas</t>
  </si>
  <si>
    <t>- Maquinaria y equipo</t>
  </si>
  <si>
    <r>
      <t xml:space="preserve">- Equipos Móviles para eventos Períodicos </t>
    </r>
    <r>
      <rPr>
        <b/>
        <sz val="12"/>
        <rFont val="Arial"/>
        <family val="2"/>
      </rPr>
      <t>(TODO RIESGO)</t>
    </r>
  </si>
  <si>
    <t>Total Valor Asegurado Contenidos</t>
  </si>
  <si>
    <t xml:space="preserve">Indice variable 5% </t>
  </si>
  <si>
    <t xml:space="preserve">Equipos Electricos y Electrónicos </t>
  </si>
  <si>
    <t>Bienes de propiedad de EMSA y por los que sea responsable, tales como equipos de computo y perifericos, equipos de oficina, planta telefonica y extensiones, fax, fotocopiadora, equipos de comunicación, y demas biens de interes del asegurado.incluyendo aquellos en comodato.</t>
  </si>
  <si>
    <t>Cableado redes eléctricas de voz y de datos</t>
  </si>
  <si>
    <t>Muebles y enseres</t>
  </si>
  <si>
    <t>Maquinaria y equipo</t>
  </si>
  <si>
    <t>Rotura de Maquinaria</t>
  </si>
  <si>
    <t>Maquinaria y Equipo</t>
  </si>
  <si>
    <t>Amparos Adicionales con Limites</t>
  </si>
  <si>
    <t>- Remoción de escombros</t>
  </si>
  <si>
    <t>- Amparo automático de nuevas propiedades (60 días)</t>
  </si>
  <si>
    <t>- Traslado temporal (60 días)</t>
  </si>
  <si>
    <t>- Gastos de demostración de pérdida</t>
  </si>
  <si>
    <t>- Gastos de extinción</t>
  </si>
  <si>
    <t>- Gastos de preservación</t>
  </si>
  <si>
    <t>- Gastos adicionales</t>
  </si>
  <si>
    <t>- Propiedad personal de empleados (excluye dineros, joyas)</t>
  </si>
  <si>
    <t>- Honorarios profesionales</t>
  </si>
  <si>
    <t xml:space="preserve">- Portador externo de datos      </t>
  </si>
  <si>
    <t>- Reposición de documentos y/o archivos</t>
  </si>
  <si>
    <t>- Gastos adicionales equipo electrónico</t>
  </si>
  <si>
    <t>- Gastos por flete aéreo</t>
  </si>
  <si>
    <t>- Gastos adicionales por horas extras</t>
  </si>
  <si>
    <t>- Rotura Accidental de Vidrios</t>
  </si>
  <si>
    <t>- Suspensión del servicio de energía eléctrica</t>
  </si>
  <si>
    <t>Si</t>
  </si>
  <si>
    <t>-Gastos Extraordinarios</t>
  </si>
  <si>
    <t>-Gastos adicionales demostrables en que incurra el asegurado por estudios, licencias, peritazgos y otros necesario para los tramites ante las autoridades pertinentes.</t>
  </si>
  <si>
    <t>Amparos</t>
  </si>
  <si>
    <t>Todo riesgo de pérdida o daño material por cualquier causa no expresamente excluída, sea que dichos bienes estén en uso o inactivos y se encuentren dentro o fuera de los predios del asegurado, incluyendo:Terremoto, temblor o erupción volcánica (100%), asonada, motín, conmoción civil o popular, huelga y actos mal intencionados de terceros (al 100%)</t>
  </si>
  <si>
    <t>Total</t>
  </si>
  <si>
    <t>Condiciones Particulares (Ver Cláusulas Capítulo II)</t>
  </si>
  <si>
    <t>2.1.  Condiciones técnicas y económicas de los reaseguradores</t>
  </si>
  <si>
    <t>2.2.  Nombramiento de ajustador</t>
  </si>
  <si>
    <t>2.3. Bienes bajo cuidado, tenencia y control</t>
  </si>
  <si>
    <t>2.8.  Restablecimiento automático del valor asegurado por pago de siniestro</t>
  </si>
  <si>
    <t>2.12. Revocación o no renovación 90 días</t>
  </si>
  <si>
    <t>2.15. Arbitramento</t>
  </si>
  <si>
    <t>2.16. Aviso de pérdida 30 días</t>
  </si>
  <si>
    <t>2.17. Conocimiento del riesgo</t>
  </si>
  <si>
    <t>2.22. Acuerdo para ajuste en caso de siniestro</t>
  </si>
  <si>
    <t>2.34. Manejo de siniestros</t>
  </si>
  <si>
    <t>2.61. Actos de autoridad</t>
  </si>
  <si>
    <t>2.65  Demolición por orden de autoridad competente.</t>
  </si>
  <si>
    <t>Nota:</t>
  </si>
  <si>
    <t>Los valores asegurados serán suministrados en forma global y en ningún momento se suministrará relación de valores pormenorizados.</t>
  </si>
  <si>
    <t>Los deducibles para la cobertura de Equipo Móviles y Portátiles se aplicarán cuando Los eventos se presenten fuera de Los predios. Si las pérdidas ocurren dentro de predios, los deducibles corresponderán a los bienes dentro de predios.</t>
  </si>
  <si>
    <t>Deducibles</t>
  </si>
  <si>
    <t>- Terremoto, temblor (excepto equipo electrónico):</t>
  </si>
  <si>
    <t>- Asonada, motín, amit(excepto equipo electrónico):</t>
  </si>
  <si>
    <t>- Hurto y hurto calificado de equipo electrónico:</t>
  </si>
  <si>
    <t xml:space="preserve"> 10% valor pérdida mínimo 1 smmlv</t>
  </si>
  <si>
    <t>- Daño s de equipo electrónico:</t>
  </si>
  <si>
    <t>- Equipos móviles y portátiles:</t>
  </si>
  <si>
    <t>- Sustracción  para cualquier modalidad:</t>
  </si>
  <si>
    <t>- Incendio I y/o rayo en aparatos electricos:</t>
  </si>
  <si>
    <t>Sin deducible</t>
  </si>
  <si>
    <t>- Demás eventos:</t>
  </si>
  <si>
    <t>Prima Con Iva</t>
  </si>
  <si>
    <t>Póliza Manejo Entidades Estatales</t>
  </si>
  <si>
    <t>Valor asegurado</t>
  </si>
  <si>
    <t>Se amparan las perdidas patrimoniales causadas al asegurado por actos de infidelidad de cualquiera de sus empleados y/o empresas de servicios temporales y/o empleados de firmas especializadas. Igualmente se incluye el valor de las cajas menores que sean manejadas en la Entidad.</t>
  </si>
  <si>
    <t>Limite global</t>
  </si>
  <si>
    <t xml:space="preserve"> </t>
  </si>
  <si>
    <t>- Basico</t>
  </si>
  <si>
    <t>- Hurto y hurto calificado</t>
  </si>
  <si>
    <t>- Abuso de confianza</t>
  </si>
  <si>
    <t>- Estafa, desfalco</t>
  </si>
  <si>
    <t>- Falsificación</t>
  </si>
  <si>
    <t>- Protección de depósitos bancarios</t>
  </si>
  <si>
    <t>-  Delitos contra la administración pública</t>
  </si>
  <si>
    <t>-  Alcances fiscales</t>
  </si>
  <si>
    <t>-  Rendición y reconstrucción de cuentas</t>
  </si>
  <si>
    <t>Condiciones Particulares</t>
  </si>
  <si>
    <t>2.1. Condiciones técnicas y económicas de los reaseguradores.</t>
  </si>
  <si>
    <t>2.2.  Nombramiento de ajustador.</t>
  </si>
  <si>
    <t>2.12.  Revocación o no renovación de la póliza 90 días</t>
  </si>
  <si>
    <t>2.58.  Cláusula de extensión de cobertura</t>
  </si>
  <si>
    <t>2.60. Pérdidas causadas por personas no identificadas</t>
  </si>
  <si>
    <t>2.74. Aviso de siniestro 30 días.</t>
  </si>
  <si>
    <t>2.80. Se ampara todo el personal al servicio del asegurado</t>
  </si>
  <si>
    <t>2.81.  Se cubren pérdidas causadas por empleados de firmas especializadas y/o temporales y/o outsourcing</t>
  </si>
  <si>
    <t>2.82.  Cláusula de protección de depósitos bancarios</t>
  </si>
  <si>
    <t>2.34.  Manejo de siniestros</t>
  </si>
  <si>
    <t>2.35. Opción de amparos</t>
  </si>
  <si>
    <t>- Cajas Menores:</t>
  </si>
  <si>
    <t>Sin aplicación de deducible</t>
  </si>
  <si>
    <t>- Por evento:</t>
  </si>
  <si>
    <t xml:space="preserve"> Póliza Responsabilidad Civil Extracontractual</t>
  </si>
  <si>
    <t>Valor  Asegurado</t>
  </si>
  <si>
    <t>1. República de Colombia:</t>
  </si>
  <si>
    <t>Se cubren los perjuicios patrimoniales y/o extrapatrimoniales que sufra la entidad con motivo de la responsabilidad civil en que incurra de acuerdo con la ley Colombiana, por lesiones o muerte a personas y/o destruccion de bienes, causados durante el giro normal de las actividades del asegurado</t>
  </si>
  <si>
    <t xml:space="preserve">Límite </t>
  </si>
  <si>
    <t>En Millones</t>
  </si>
  <si>
    <t>- Predios, labores y operaciones</t>
  </si>
  <si>
    <t>- Contratistas y/o subcontratistas independientes</t>
  </si>
  <si>
    <t>- Incendio y explosión</t>
  </si>
  <si>
    <t>- Responsabilidad Civil por inundación</t>
  </si>
  <si>
    <t>- Responsabilidad Civil Patronal</t>
  </si>
  <si>
    <t>- Restaurantes, cafeterías y uso de casinos</t>
  </si>
  <si>
    <t>- Vallas - Avisos - Letreros dentro y/o fuera de predios</t>
  </si>
  <si>
    <t>- Vehículos propios y no propios</t>
  </si>
  <si>
    <t>- Gastos médicos</t>
  </si>
  <si>
    <t>30'/50'</t>
  </si>
  <si>
    <t>- Parqueaderos</t>
  </si>
  <si>
    <t>- Uso de ascensores y escaleras automáticas</t>
  </si>
  <si>
    <t xml:space="preserve">- Bienes bajo cuidado, tenencia y control </t>
  </si>
  <si>
    <t>- Operaciones de cargue y descargue de vehículos y gruas</t>
  </si>
  <si>
    <t>- Actividades sociales y deportivas incluyendo la originada del uso de centros deportivos localizados dentro o fuera de sus predios</t>
  </si>
  <si>
    <t>- Responsabilidad Civil cruzada</t>
  </si>
  <si>
    <t>- Inclusión de Costos y Gastos de Defensa</t>
  </si>
  <si>
    <t>- Propietarios, arrendatarios y poseedores</t>
  </si>
  <si>
    <t>- Predios en arrendamiento</t>
  </si>
  <si>
    <t>- Propiedades adyacentes</t>
  </si>
  <si>
    <t>- Reparaciones y construcciones menores</t>
  </si>
  <si>
    <t>- Asistencia Jurídica en proceso civil, penal y administrativo</t>
  </si>
  <si>
    <t>- Viaje de funcionarios dentro del territorio nacional</t>
  </si>
  <si>
    <t>- Posesion, uso o mantenimiento de predios</t>
  </si>
  <si>
    <t>- Actividades propias del asegurado que realicen sus empleados temporales, ocasionales o transitorios.</t>
  </si>
  <si>
    <t>- Gastos de defensa por cualquier demanda civil entablada contra el asegurado, en razon de reclamos producidos en desarrollo de las actividades relacionadas con la entidad, aun cuando dicha demanda  fuera infundada, falsa o fraudulenta.</t>
  </si>
  <si>
    <t>- Gastos adicionales por la presentacion de fianzas.</t>
  </si>
  <si>
    <t>- Gastos adicionales por condena en costas e intereses de mora acumulados a cargo del asegurado, desde cuando  la sentencia se declare en firme hasta cuando la compania haya pagado o consignado en el juzgado su participacion de tales gastos.</t>
  </si>
  <si>
    <t>- Gastos adicionales y razonables en que haya incurrido el asegurado, en relacion con los gastos razonables de los reclamos amparados, siempre y cuando haya mediado autorizacion previa de la compania en adicion a las sumas que esta pague a los damnificados como consecuencia de la responsabilidad civil extracontractual en que incurra el asegurado.</t>
  </si>
  <si>
    <t xml:space="preserve">Condiciones Particulares </t>
  </si>
  <si>
    <t>2.2. Nombramiento de ajustador</t>
  </si>
  <si>
    <t>2.15.  Arbitramento</t>
  </si>
  <si>
    <t>2.16.  Aviso de siniestro 30 días.</t>
  </si>
  <si>
    <t>2.17.  Conocimiento del riesgo</t>
  </si>
  <si>
    <t>2.26.  Uso de armas de fuego y errores de puntería</t>
  </si>
  <si>
    <t>2.27. Uso de cafeterías, restaurantes, casinos y bares.  Avisos y vallas</t>
  </si>
  <si>
    <t>2.28.  Actividades sociales y deportivas</t>
  </si>
  <si>
    <t>2.29.  Amparo automático para predios y nuevas operaciones</t>
  </si>
  <si>
    <t>2.30. Cobertura para vehículos propios y no propios</t>
  </si>
  <si>
    <t>2.31.  Transporte de materias primas y materiales azaroso</t>
  </si>
  <si>
    <t>2.33.  Extensión del sitio o sitios en donde se asegura el riesgo</t>
  </si>
  <si>
    <t>2.39. Cobertura para elevadores y/o equipos de perforación de posos de agua</t>
  </si>
  <si>
    <t>2.83.  Gastos de defensa, cauciones y costas procesales.</t>
  </si>
  <si>
    <t>2.90. Contratistas y subcontratistas</t>
  </si>
  <si>
    <t>Nota importante</t>
  </si>
  <si>
    <t>Aclaración cobertura de Responsabilidad civil</t>
  </si>
  <si>
    <t>Extracontractual</t>
  </si>
  <si>
    <t>Nota 1:</t>
  </si>
  <si>
    <t>Bajo la cobertura de Parqueaderos se amparan igualmente los daños y hurto de los vehículos</t>
  </si>
  <si>
    <t>Nota 2:</t>
  </si>
  <si>
    <t xml:space="preserve">10% valor pérdida mínimo 1,5 smmlv </t>
  </si>
  <si>
    <t>- Demás evento</t>
  </si>
  <si>
    <t xml:space="preserve">10% valor pérdida mínimo 1 smmlv </t>
  </si>
  <si>
    <t>- Gastos médicos:</t>
  </si>
  <si>
    <t xml:space="preserve"> Sin aplicación de deducible</t>
  </si>
  <si>
    <t>- Responsabilidad Civil Extracontractual:</t>
  </si>
  <si>
    <t>- Pérdida total daños</t>
  </si>
  <si>
    <t>- Pérdida parcial daños</t>
  </si>
  <si>
    <t>- Pérdida total y parcial Hurto y Hurto calificado</t>
  </si>
  <si>
    <t>- Terremoto, temblor y/o erupción volcánica</t>
  </si>
  <si>
    <t>- Amparo patrimonial</t>
  </si>
  <si>
    <t>- Asistencia jurídica en proceso penal (máxima opción)</t>
  </si>
  <si>
    <t>- Asistencia jurídica en proceso civil (máxima opción)</t>
  </si>
  <si>
    <t>- Asistencia en viajes para todos los vehículos</t>
  </si>
  <si>
    <t>- Gastos demostrables en que incurra el asegurado en caso de siniestro para solicitar la devolución del vehículo ante el tránsito y autoridades competentes, tales como: parqueaderos, grúas, trámites de traspaso en pérdidas totales y todos aquellos gastos necesarios hasta por un valor asegurado por vehículo de $2'000.000</t>
  </si>
  <si>
    <t>2.39 Primera opción de compra del vehículo recuperado y salvamento</t>
  </si>
  <si>
    <t>2.86. Extensión de Responsabilidad Civil</t>
  </si>
  <si>
    <t>2.100 Modificaciones en beneficio del asegurado</t>
  </si>
  <si>
    <t>- Daño entre vehiculos propios</t>
  </si>
  <si>
    <t>- Para efectos del amparo patrimonial, se entiende como conductor cualquier empleado al servicio del asegurado</t>
  </si>
  <si>
    <t>Dada la exposición al riesgo de Responsabilidad de los Asegurados es absolutamente necesario que el alcance de esta cobertura se extienda a amparar los riesgos que detallamos a continuación:</t>
  </si>
  <si>
    <r>
      <t xml:space="preserve">Aclaración cobertura de Responsabilidad civil Extracontractual
</t>
    </r>
    <r>
      <rPr>
        <sz val="12"/>
        <rFont val="Arial"/>
        <family val="2"/>
      </rPr>
      <t>Queda entendido que la presente póliza ampara la responsabilidad civil derivada de los perjuicios patrimoniales y/o extrapatrimoniales al 100%,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</si>
  <si>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Programa de Seguros</t>
  </si>
  <si>
    <t>EMPRESA MUNICIPAL PARA LA SALUD  "E M S A"</t>
  </si>
  <si>
    <t>Resumen de Primas e Iva</t>
  </si>
  <si>
    <t>R A M O</t>
  </si>
  <si>
    <t>PRIMA ANUAL</t>
  </si>
  <si>
    <t xml:space="preserve">Prima </t>
  </si>
  <si>
    <t>PRORROGA</t>
  </si>
  <si>
    <t xml:space="preserve">PRORROGA </t>
  </si>
  <si>
    <t>Iva</t>
  </si>
  <si>
    <t xml:space="preserve">  Todo Riesgo Daños Materiales Combinados</t>
  </si>
  <si>
    <t>- Manejo Global Comercial</t>
  </si>
  <si>
    <t>- Responsabilidad Civil Extracontractual</t>
  </si>
  <si>
    <t>- Automóviles - Hyundai, Placas OUC037</t>
  </si>
  <si>
    <t>- Responsabilidad Civil Servidores Públicos</t>
  </si>
  <si>
    <t>TOTALES</t>
  </si>
  <si>
    <t>PUNTOS</t>
  </si>
  <si>
    <t>Pérdida Fiscal y/o detrimento patrimonial</t>
  </si>
  <si>
    <t>Demás eventos</t>
  </si>
  <si>
    <t xml:space="preserve">   Sin deducible</t>
  </si>
  <si>
    <t>Prima Con IVA</t>
  </si>
  <si>
    <t xml:space="preserve">  PUNTOS</t>
  </si>
  <si>
    <t xml:space="preserve">PÓLIZA RESPONSABILIDAD CIVIL </t>
  </si>
  <si>
    <t>SERVIDORES PÚBLICOS</t>
  </si>
  <si>
    <t>Amparar bajo las condiciones de la póliza de servidores públicos los perjuicios causados a terceros y/o a la Entidad, a consecuencia de acciones o actos imputables a uno o varios funcionarios que desempeñen los cargos aquí asegurados así como por perjuicios por responsabilidad fiscal y gastos de defensa en que incurran los directivos para su defensa.</t>
  </si>
  <si>
    <t>Opción 1:</t>
  </si>
  <si>
    <t>NOTA: Dada la naturaleza jurídica de la empresa, es absolutamente necesario que este seguro incluya cobertura para juicios de responsabilidad fiscal, de lo contrario, la propuesta no será considerada.</t>
  </si>
  <si>
    <t>Obligatorio</t>
  </si>
  <si>
    <t xml:space="preserve">      Sublímites</t>
  </si>
  <si>
    <t>Costos judiciales y gastos de defensa:</t>
  </si>
  <si>
    <t>Investigaciones preliminares</t>
  </si>
  <si>
    <r>
      <t>Opción 1.</t>
    </r>
    <r>
      <rPr>
        <sz val="10"/>
        <color indexed="8"/>
        <rFont val="Arial"/>
        <family val="2"/>
      </rPr>
      <t xml:space="preserve"> $50.000.000 por persona/evento y $100.000.000 por vigencia</t>
    </r>
  </si>
  <si>
    <t>Procesos Verbales</t>
  </si>
  <si>
    <r>
      <t>Opción 1.</t>
    </r>
    <r>
      <rPr>
        <sz val="10"/>
        <color indexed="8"/>
        <rFont val="Arial"/>
        <family val="2"/>
      </rPr>
      <t xml:space="preserve"> $20.000.000 por persona/evento</t>
    </r>
  </si>
  <si>
    <t>AMPAROS</t>
  </si>
  <si>
    <t>2. Libre escogencia de abogado para la defensa</t>
  </si>
  <si>
    <t>4. Gastos de defensa en procesos penales y Administrativos</t>
  </si>
  <si>
    <t>6.Amparo de Culpa Grave</t>
  </si>
  <si>
    <t>7. Reclamaciones de tipo laboral entre asegurados</t>
  </si>
  <si>
    <t>8. Definición de asegurados</t>
  </si>
  <si>
    <t>9. Cobertura para juicios de Responsabilidad Fiscal</t>
  </si>
  <si>
    <t>10. Fecha de retroactividad 01 de octubre de 2007</t>
  </si>
  <si>
    <t>11. Condiciones técnicas y económicas de los reaseguradores.</t>
  </si>
  <si>
    <t>12. Revocación o no renovación de la póliza con aviso de 90 días.</t>
  </si>
  <si>
    <t>13. Manejo de siniestros.</t>
  </si>
  <si>
    <t>13.1. Cláusula de no control de reclamos.</t>
  </si>
  <si>
    <t>13.2. Formulario de solicitud</t>
  </si>
  <si>
    <t>14. Cauciones Judiciales</t>
  </si>
  <si>
    <t>15. Periodo Informativo</t>
  </si>
  <si>
    <t>16. Divisibilidad de las exclusiones</t>
  </si>
  <si>
    <t>17. Exclusión de dolo</t>
  </si>
  <si>
    <t>18. Modificación en beneficio del asegurado</t>
  </si>
  <si>
    <t>19. Nombramiento de ajustador</t>
  </si>
  <si>
    <t>21. Arbitramento</t>
  </si>
  <si>
    <t>22. Errores e inexactitudes</t>
  </si>
  <si>
    <t>23.  Aviso de siniestro 30 días.</t>
  </si>
  <si>
    <t>27. La póliza se extiende a cubrir los Directores y administradores pasados, presentes y futuros.</t>
  </si>
  <si>
    <t>Puntos</t>
  </si>
  <si>
    <t>obligatorio</t>
  </si>
  <si>
    <t>1.  Condiciones técnicas y económicas de los reaseguradores</t>
  </si>
  <si>
    <t>2.  Nombramiento de ajustador</t>
  </si>
  <si>
    <t>3. Bienes bajo cuidado, tenencia y control</t>
  </si>
  <si>
    <t>4.  Designación de bienes</t>
  </si>
  <si>
    <t>5.  No concurrencia de deducibles</t>
  </si>
  <si>
    <t>6.  Labores y Materiales</t>
  </si>
  <si>
    <t>7.  Cobertura de Conjuntos</t>
  </si>
  <si>
    <t>9.  Cobertura automática para nuevos bienes</t>
  </si>
  <si>
    <t>10. Traslado Temporal de Maquinaria y equipo (60 días)</t>
  </si>
  <si>
    <t>11. Cobertura de equipos móviles y portátiles dentro y fuera de predios</t>
  </si>
  <si>
    <t>13. Salvamentos</t>
  </si>
  <si>
    <t>14. Autorizaciones</t>
  </si>
  <si>
    <t>15. Arbitramento</t>
  </si>
  <si>
    <t>16. Aviso de pérdida 30 días</t>
  </si>
  <si>
    <t>17. Conocimiento del riesgo</t>
  </si>
  <si>
    <t>18. Definición de Bienes</t>
  </si>
  <si>
    <t>19. Pago de indemnizaciones</t>
  </si>
  <si>
    <t>20. Automaticidad de amparo</t>
  </si>
  <si>
    <t>21. Indemnizaciones a valor de reposición.</t>
  </si>
  <si>
    <t>22. Acuerdo para ajuste en caso de siniestro</t>
  </si>
  <si>
    <t>23. Extensión de cobertura</t>
  </si>
  <si>
    <t>24. Suspensión de energía eléctrica</t>
  </si>
  <si>
    <t>25. Cobertura por daños del equipo de climatización</t>
  </si>
  <si>
    <t>26. Definición de equipos de cómputo</t>
  </si>
  <si>
    <t>27. Daños por vehículos propios  y no propios</t>
  </si>
  <si>
    <t>28. Cláusula de demérito por uso</t>
  </si>
  <si>
    <t>29. Reparaciones provisionales</t>
  </si>
  <si>
    <t>30 Anexo de anegación, avalancha y deslizamiento</t>
  </si>
  <si>
    <t>31. Hurto Calificado en Predios</t>
  </si>
  <si>
    <t>32. Actos de autoridad</t>
  </si>
  <si>
    <t>33.  Cláusula de 72 horas</t>
  </si>
  <si>
    <t>34. Pago de anticipos</t>
  </si>
  <si>
    <t>35. El valor asegurado corresponde a valor de reposición o reemplazo</t>
  </si>
  <si>
    <t>36. Amparo automático para equipos de reemplazo</t>
  </si>
  <si>
    <t>37. Los amparos adicionales con limites no tendrán aplicación de deducible</t>
  </si>
  <si>
    <t>38. Valor de reposición para equipos descontinuados.</t>
  </si>
  <si>
    <t>39. Experticio técnico</t>
  </si>
  <si>
    <t>41. En pérdidas totales no habra aplicación de mejoramiento tecnológico</t>
  </si>
  <si>
    <t xml:space="preserve">Total poliza todo riesgo daños materiales </t>
  </si>
  <si>
    <t>obligatoria</t>
  </si>
  <si>
    <t>50'/50'</t>
  </si>
  <si>
    <t>Calificación</t>
  </si>
  <si>
    <t>OBLIGATORIA</t>
  </si>
  <si>
    <t>,</t>
  </si>
  <si>
    <t>OBLIGATORIO</t>
  </si>
  <si>
    <t>Queda entendido que la presente póliza ampara la responsabilidad civil derivada de los perjuicios patrimoniales y/o extrapatrimoniales, así como el Lucro cesante en el desarrollo de las actividades propias del asegurado,ocasionados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</si>
  <si>
    <t>Los usuarios y visitantes a las diferentes instalaciones del asegurado serán considerados como terceros</t>
  </si>
  <si>
    <r>
      <t>Opción 1.</t>
    </r>
    <r>
      <rPr>
        <sz val="10"/>
        <color indexed="8"/>
        <rFont val="Arial"/>
        <family val="2"/>
      </rPr>
      <t xml:space="preserve"> $70.000.000 por persona/evento y $300.000.000 por vigencia</t>
    </r>
  </si>
  <si>
    <t>25'/50'</t>
  </si>
  <si>
    <t xml:space="preserve"> 'Contaminación Subita y Accidental</t>
  </si>
  <si>
    <t>10´</t>
  </si>
  <si>
    <t>doble</t>
  </si>
  <si>
    <t>- Participacion del asegurado en ferias, exposiciones nacionales y fuera de Colombia  y eventos relacionados con su objeto social. Excluyendo USA, Canada, Puerto Rico y Australia</t>
  </si>
  <si>
    <t>2.59.  Amparo automático para nuevos cargos con aviso 30 días</t>
  </si>
  <si>
    <t>´- Gastos de transporte por pérdida total daños $20.000 diario por 60 días, por vehículo</t>
  </si>
  <si>
    <t>´´- Gastos de transporte por pérdida total hurto $20.000 diario por 60 días, por vehículo</t>
  </si>
  <si>
    <t>2.37  Amparo automático para accesorios 30 días hasta 5.000.000</t>
  </si>
  <si>
    <t>50'/100'</t>
  </si>
  <si>
    <t>R.C. del asegurado como consecuencia de los actos causados por vigilantes, personal de seguridad y escoltas,  incluyendo el uso de armas de fuego, incluyendo errores de puntería, en exceso de las polizas de ley de la empresa de seguridad</t>
  </si>
  <si>
    <t>50'</t>
  </si>
  <si>
    <t>30'</t>
  </si>
  <si>
    <t>3'/6'</t>
  </si>
  <si>
    <t>3'6'</t>
  </si>
  <si>
    <t>2'/4'</t>
  </si>
  <si>
    <t xml:space="preserve">Pérdidas por personas no identificadas </t>
  </si>
  <si>
    <t xml:space="preserve">Pérdidas causadas por empleados de firmas especializadas y/o temporales y/o ausorsing, adonorem </t>
  </si>
  <si>
    <t>2.8.  Restablecimiento automático del valor asegurado por pago de siniestro por una vez con pago de prima</t>
  </si>
  <si>
    <t>8.  Restablecimiento automático del valor asegurado por pago de siniestro excluyendo AMIT</t>
  </si>
  <si>
    <t>2.52. No aplicación de la cláusula de seguro insuficiente o infraseguro siempre y cuendo la diferencia no sea mayor 15 %</t>
  </si>
  <si>
    <t>50,000,000 evento/vigencia</t>
  </si>
  <si>
    <t>100,000,000</t>
  </si>
  <si>
    <t>2.62  Gastos por adecuación al último código de sismoresistencia 10% del vr. Asegurado</t>
  </si>
  <si>
    <t xml:space="preserve">AUTOMÓVILES </t>
  </si>
  <si>
    <t xml:space="preserve">2.87. b. Sustitución provisional del vehículo: únicamente para perdidas parciales del vehículo, máximo 10 días durante la vigencia, opera únicamente para vehículos livianos excluyendo blindados </t>
  </si>
  <si>
    <t>10'</t>
  </si>
  <si>
    <t>30.000.000 evento/vigencia</t>
  </si>
  <si>
    <t>20.000.000 evento/50.000.000 vigencia</t>
  </si>
  <si>
    <t>Equipo Electrico y Electronico</t>
  </si>
  <si>
    <t xml:space="preserve">Equipos Moviles para eventos Periodicos </t>
  </si>
  <si>
    <t>- Cobertura para equipos moviles y portatiles, cobertura dentro y fuera de predios</t>
  </si>
  <si>
    <t>SUBTOTAL AMPAROS</t>
  </si>
  <si>
    <t>SUBTOTAL COBERTURAS ADICIONALES</t>
  </si>
  <si>
    <t>SUBTOTAL DEDUCIBLES</t>
  </si>
  <si>
    <t>SUBTOTAL PRIMA</t>
  </si>
  <si>
    <t>APOYO A LA INDUSTRIA NACIONAL</t>
  </si>
  <si>
    <t>Subtotal Amparos</t>
  </si>
  <si>
    <t>Subtotal Condiciones particulares</t>
  </si>
  <si>
    <t>Total RCE</t>
  </si>
  <si>
    <t>Total Poliza Manejo Global</t>
  </si>
  <si>
    <t>Subtotal deducibles</t>
  </si>
  <si>
    <t>2.31  Amparo automático para nuevos vehículos 30 días hasta 40.000.000</t>
  </si>
  <si>
    <t>Nota aclaratoria: Teniendo en cuenta que la póliza no contempla la aplicación de deducible, se neutralizará el puntaje asignando los 200 puntos a todos los proponentes</t>
  </si>
  <si>
    <t xml:space="preserve">  $500'000.000 / 500'000.000 / 1.000'000.000 Cobertura minima exigida)</t>
  </si>
  <si>
    <t>40.Cobertura por desprendimiento de tierra o rocas en hechos subitos e imprevistos</t>
  </si>
  <si>
    <t>41.. Cobertura por hundimiento o corrimiento del terreno en hechos subitos e imprevistos</t>
  </si>
  <si>
    <t>12. Revocación o no renovación 90 días, excepto AMIT 10 dias</t>
  </si>
  <si>
    <r>
      <t>SISTEMA DE COBERTURA:</t>
    </r>
    <r>
      <rPr>
        <sz val="11"/>
        <color indexed="8"/>
        <rFont val="Calibri"/>
        <family val="2"/>
      </rPr>
      <t xml:space="preserve"> El sistema bajo el cual opera la presente póliza es por reclamaciones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t>
    </r>
  </si>
  <si>
    <t xml:space="preserve">Definición de Evento: </t>
  </si>
  <si>
    <t xml:space="preserve">CRONOGRAMA  PROGRAMA DE SEGUROS EMSA </t>
  </si>
  <si>
    <t>PUBLICACION EN EL SECOP</t>
  </si>
  <si>
    <t xml:space="preserve">FECHA </t>
  </si>
  <si>
    <t>AUDIENCIA INFORMATIVA</t>
  </si>
  <si>
    <t xml:space="preserve">PRESENTACION DE OBSERVACIONES </t>
  </si>
  <si>
    <t xml:space="preserve">RESPUESTA DE OBSERVACIONES </t>
  </si>
  <si>
    <t xml:space="preserve">PRESENTACION DE PROPUESTAS </t>
  </si>
  <si>
    <t xml:space="preserve">EVALUACION DE LAS OFERTAS </t>
  </si>
  <si>
    <t xml:space="preserve">25/26/27 ENERO </t>
  </si>
  <si>
    <t xml:space="preserve">ENVIO INFORMACION EVALUACIONES </t>
  </si>
  <si>
    <t xml:space="preserve">OBSERVACIONES A LA EVALUACION </t>
  </si>
  <si>
    <t xml:space="preserve">RESPUESTA OBSERVACIONES EVALUACION </t>
  </si>
  <si>
    <t xml:space="preserve">ADJUDICACION </t>
  </si>
  <si>
    <t xml:space="preserve"> Nuevas subordinadas</t>
  </si>
  <si>
    <t xml:space="preserve"> Pérdida fiscal y/o detrimento patrimonial</t>
  </si>
  <si>
    <t xml:space="preserve"> Investigaciones preliminares</t>
  </si>
  <si>
    <t xml:space="preserve"> Reclamos contra cónyuges, los herederos o representantes por fallecimiento o por insolvencia</t>
  </si>
  <si>
    <t xml:space="preserve"> Responsabilidad de la Empresa (Obtendrá la máxima calificación quien otorgue las mejores   condiciones en éste ítem, los demás en forma proporcional)</t>
  </si>
  <si>
    <t xml:space="preserve"> Cobertura para Directores y Administradores</t>
  </si>
  <si>
    <t xml:space="preserve"> Costos Judiciales y Gastos de defensa</t>
  </si>
  <si>
    <t xml:space="preserve"> Cauciones Judiciales</t>
  </si>
  <si>
    <t xml:space="preserve"> Reclamos en materia laboral</t>
  </si>
  <si>
    <t xml:space="preserve"> Se amparan las reclamaciones provenientes directa o indirectamente de la contraloría general o de cualquier otra entidad y organismo de control del estado y/o de carácter público</t>
  </si>
  <si>
    <t xml:space="preserve"> La póliza funciona bajo el sistema de aseguramiento base de reclamación Claims Made.</t>
  </si>
  <si>
    <t xml:space="preserve"> Gastos y Costos por Honorarios Profesionales</t>
  </si>
  <si>
    <t xml:space="preserve"> 1% valor asegurado o asegurable mínimo 1 smmlv</t>
  </si>
  <si>
    <t>10% valor pérdida mínimo 1 smmlv</t>
  </si>
  <si>
    <t>Vigencia:  Desde el 14 de Febrero  de 2022 a las 00:00 Horas  Hasta el 13 de Febrero  de 2023 a las 24:00 Horas</t>
  </si>
  <si>
    <t xml:space="preserve">obligatorio </t>
  </si>
  <si>
    <t>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</si>
  <si>
    <t>Código:  06421079</t>
  </si>
  <si>
    <t>Servicio Oficial Placa FWY-318</t>
  </si>
  <si>
    <t>Camioneta Nissan Frontier MT 2500 CC 4x2 Mod. 2021</t>
  </si>
  <si>
    <t xml:space="preserve">Moto Electrica Avanti 3.0 Mod.2022 </t>
  </si>
  <si>
    <t xml:space="preserve">Otorga </t>
  </si>
  <si>
    <t>No Otorga</t>
  </si>
  <si>
    <t xml:space="preserve">  </t>
  </si>
  <si>
    <t>No otorga</t>
  </si>
  <si>
    <t>No otroga</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</si>
</sst>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_(&quot;$ &quot;* #,##0.00_);_(&quot;$ &quot;* \(#,##0.00\);_(&quot;$ &quot;* \-??_);_(@_)"/>
    <numFmt numFmtId="193" formatCode="#,##0_ ;[Red]\-#,##0\ "/>
    <numFmt numFmtId="194" formatCode="&quot;$ &quot;#,##0"/>
    <numFmt numFmtId="195" formatCode="_ * #,##0.00_ ;_ * \-#,##0.00_ ;_ * \-??_ ;_ @_ "/>
    <numFmt numFmtId="196" formatCode="_-* #,##0\ _P_t_s_-;\-* #,##0\ _P_t_s_-;_-* \-??\ _P_t_s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
    <numFmt numFmtId="202" formatCode="_(* #,##0.0_);_(* \(#,##0.0\);_(* &quot;-&quot;??_);_(@_)"/>
    <numFmt numFmtId="203" formatCode="_(* #,##0_);_(* \(#,##0\);_(* &quot;-&quot;??_);_(@_)"/>
    <numFmt numFmtId="204" formatCode="[$-240A]dddd\,\ d\ &quot;de&quot;\ mmmm\ &quot;de&quot;\ yyyy"/>
    <numFmt numFmtId="205" formatCode="[$-240A]h:mm:ss\ AM/PM"/>
    <numFmt numFmtId="206" formatCode="&quot;$&quot;#,##0"/>
  </numFmts>
  <fonts count="61">
    <font>
      <sz val="10"/>
      <name val="Arial"/>
      <family val="2"/>
    </font>
    <font>
      <sz val="11"/>
      <color indexed="8"/>
      <name val="Calibri"/>
      <family val="2"/>
    </font>
    <font>
      <sz val="10"/>
      <color indexed="10"/>
      <name val="Arial"/>
      <family val="2"/>
    </font>
    <font>
      <b/>
      <sz val="20"/>
      <color indexed="18"/>
      <name val="Arial"/>
      <family val="2"/>
    </font>
    <font>
      <b/>
      <sz val="12"/>
      <color indexed="18"/>
      <name val="Arial"/>
      <family val="2"/>
    </font>
    <font>
      <b/>
      <sz val="12"/>
      <color indexed="10"/>
      <name val="Arial"/>
      <family val="2"/>
    </font>
    <font>
      <b/>
      <sz val="14"/>
      <name val="Arial"/>
      <family val="2"/>
    </font>
    <font>
      <b/>
      <sz val="12"/>
      <name val="Arial"/>
      <family val="2"/>
    </font>
    <font>
      <sz val="12"/>
      <name val="Arial"/>
      <family val="2"/>
    </font>
    <font>
      <sz val="12"/>
      <color indexed="10"/>
      <name val="Arial"/>
      <family val="2"/>
    </font>
    <font>
      <b/>
      <u val="single"/>
      <sz val="12"/>
      <name val="Arial"/>
      <family val="2"/>
    </font>
    <font>
      <sz val="14"/>
      <name val="Arial"/>
      <family val="2"/>
    </font>
    <font>
      <b/>
      <sz val="12"/>
      <name val="Times New Roman"/>
      <family val="1"/>
    </font>
    <font>
      <b/>
      <sz val="16"/>
      <color indexed="18"/>
      <name val="Arial"/>
      <family val="2"/>
    </font>
    <font>
      <b/>
      <sz val="10"/>
      <color indexed="18"/>
      <name val="Arial"/>
      <family val="2"/>
    </font>
    <font>
      <b/>
      <sz val="14"/>
      <color indexed="18"/>
      <name val="Arial"/>
      <family val="2"/>
    </font>
    <font>
      <sz val="16"/>
      <color indexed="18"/>
      <name val="Arial"/>
      <family val="2"/>
    </font>
    <font>
      <b/>
      <sz val="9"/>
      <name val="Arial"/>
      <family val="2"/>
    </font>
    <font>
      <sz val="11"/>
      <name val="Calibri"/>
      <family val="2"/>
    </font>
    <font>
      <b/>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sz val="10"/>
      <color rgb="FF000000"/>
      <name val="Arial"/>
      <family val="2"/>
    </font>
    <font>
      <sz val="11"/>
      <color rgb="FF000000"/>
      <name val="Calibri"/>
      <family val="2"/>
    </font>
    <font>
      <b/>
      <sz val="11"/>
      <color rgb="FF000000"/>
      <name val="Calibri"/>
      <family val="2"/>
    </font>
    <font>
      <b/>
      <u val="single"/>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rgb="FFDBDBDB"/>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7" tint="0.5999900102615356"/>
        <bgColor indexed="64"/>
      </patternFill>
    </fill>
    <fill>
      <patternFill patternType="solid">
        <fgColor theme="0"/>
        <bgColor indexed="64"/>
      </patternFill>
    </fill>
    <fill>
      <patternFill patternType="solid">
        <fgColor theme="0" tint="-0.24997000396251678"/>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style="double">
        <color indexed="8"/>
      </right>
      <top style="double">
        <color indexed="8"/>
      </top>
      <bottom style="double">
        <color indexed="8"/>
      </bottom>
    </border>
    <border>
      <left style="double">
        <color indexed="8"/>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style="thin">
        <color indexed="8"/>
      </bottom>
    </border>
    <border>
      <left style="double">
        <color indexed="8"/>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
      <left style="medium"/>
      <right style="medium"/>
      <top>
        <color indexed="63"/>
      </top>
      <bottom>
        <color indexed="63"/>
      </bottom>
    </border>
    <border>
      <left style="medium"/>
      <right style="medium"/>
      <top style="medium"/>
      <bottom>
        <color indexed="63"/>
      </bottom>
    </border>
    <border>
      <left style="medium">
        <color rgb="FF000000"/>
      </left>
      <right style="medium">
        <color rgb="FF000000"/>
      </right>
      <top>
        <color indexed="63"/>
      </top>
      <bottom style="medium">
        <color rgb="FF000000"/>
      </bottom>
    </border>
    <border>
      <left style="double">
        <color indexed="8"/>
      </left>
      <right>
        <color indexed="63"/>
      </right>
      <top style="double">
        <color indexed="8"/>
      </top>
      <bottom>
        <color indexed="63"/>
      </bottom>
    </border>
    <border>
      <left style="thin"/>
      <right style="thin"/>
      <top style="thin"/>
      <bottom style="thin"/>
    </border>
    <border>
      <left style="double">
        <color indexed="8"/>
      </left>
      <right>
        <color indexed="63"/>
      </right>
      <top>
        <color indexed="63"/>
      </top>
      <bottom style="double">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color indexed="63"/>
      </top>
      <bottom style="thin">
        <color indexed="8"/>
      </bottom>
    </border>
    <border>
      <left style="thin"/>
      <right>
        <color indexed="63"/>
      </right>
      <top style="thin"/>
      <bottom style="thin"/>
    </border>
    <border>
      <left style="thin">
        <color indexed="8"/>
      </left>
      <right style="thin">
        <color indexed="8"/>
      </right>
      <top style="thin"/>
      <bottom style="thin"/>
    </border>
    <border>
      <left style="thin">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style="thin"/>
      <bottom style="thin"/>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style="double">
        <color indexed="8"/>
      </top>
      <bottom>
        <color indexed="63"/>
      </bottom>
    </border>
    <border>
      <left style="thin"/>
      <right style="thin"/>
      <top style="medium"/>
      <bottom style="medium"/>
    </border>
    <border>
      <left style="medium">
        <color rgb="FF000000"/>
      </left>
      <right style="medium">
        <color rgb="FF000000"/>
      </right>
      <top style="medium">
        <color rgb="FF000000"/>
      </top>
      <bottom style="medium">
        <color rgb="FF000000"/>
      </bottom>
    </border>
    <border>
      <left>
        <color indexed="63"/>
      </left>
      <right style="thin"/>
      <top style="medium">
        <color rgb="FF000000"/>
      </top>
      <bottom style="medium">
        <color rgb="FF000000"/>
      </bottom>
    </border>
    <border>
      <left style="thin"/>
      <right style="medium">
        <color rgb="FF000000"/>
      </right>
      <top style="medium">
        <color rgb="FF000000"/>
      </top>
      <bottom style="medium">
        <color rgb="FF000000"/>
      </bottom>
    </border>
    <border>
      <left style="medium"/>
      <right style="thin"/>
      <top>
        <color indexed="63"/>
      </top>
      <bottom style="medium"/>
    </border>
    <border>
      <left style="thin"/>
      <right style="thin"/>
      <top>
        <color indexed="63"/>
      </top>
      <bottom style="medium"/>
    </border>
    <border>
      <left style="thin"/>
      <right>
        <color indexed="63"/>
      </right>
      <top style="thin"/>
      <bottom>
        <color indexed="63"/>
      </bottom>
    </border>
    <border>
      <left style="thin"/>
      <right>
        <color indexed="63"/>
      </right>
      <top style="medium"/>
      <bottom>
        <color indexed="63"/>
      </bottom>
    </border>
    <border>
      <left>
        <color indexed="63"/>
      </left>
      <right>
        <color indexed="63"/>
      </right>
      <top>
        <color indexed="63"/>
      </top>
      <bottom style="medium">
        <color rgb="FF000000"/>
      </bottom>
    </border>
    <border>
      <left style="thin"/>
      <right style="thin"/>
      <top style="medium"/>
      <bottom>
        <color indexed="63"/>
      </bottom>
    </border>
    <border>
      <left style="thin"/>
      <right style="thin"/>
      <top style="thin"/>
      <bottom style="medium">
        <color rgb="FF000000"/>
      </bottom>
    </border>
    <border>
      <left style="thin"/>
      <right>
        <color indexed="63"/>
      </right>
      <top>
        <color indexed="63"/>
      </top>
      <bottom style="medium">
        <color rgb="FF000000"/>
      </bottom>
    </border>
    <border>
      <left>
        <color indexed="63"/>
      </left>
      <right style="double">
        <color indexed="8"/>
      </right>
      <top style="double">
        <color indexed="8"/>
      </top>
      <bottom>
        <color indexed="63"/>
      </bottom>
    </border>
    <border>
      <left style="double">
        <color indexed="8"/>
      </left>
      <right>
        <color indexed="63"/>
      </right>
      <top>
        <color indexed="63"/>
      </top>
      <bottom style="thin"/>
    </border>
    <border>
      <left>
        <color indexed="63"/>
      </left>
      <right style="double">
        <color indexed="8"/>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color rgb="FF000000"/>
      </left>
      <right>
        <color indexed="63"/>
      </right>
      <top style="medium"/>
      <bottom>
        <color indexed="63"/>
      </bottom>
    </border>
    <border>
      <left style="medium">
        <color rgb="FF000000"/>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right>
        <color indexed="63"/>
      </right>
      <top>
        <color indexed="63"/>
      </top>
      <bottom style="medium"/>
    </border>
    <border>
      <left>
        <color indexed="63"/>
      </left>
      <right style="medium"/>
      <top>
        <color indexed="63"/>
      </top>
      <bottom style="medium"/>
    </border>
    <border>
      <left style="medium">
        <color rgb="FF000000"/>
      </left>
      <right>
        <color indexed="63"/>
      </right>
      <top>
        <color indexed="63"/>
      </top>
      <bottom style="medium"/>
    </border>
    <border>
      <left style="thin"/>
      <right style="medium"/>
      <top style="medium"/>
      <bottom>
        <color indexed="63"/>
      </bottom>
    </border>
    <border>
      <left style="thin"/>
      <right style="medium"/>
      <top>
        <color indexed="63"/>
      </top>
      <bottom style="medium"/>
    </border>
    <border>
      <left style="medium">
        <color rgb="FF000000"/>
      </left>
      <right>
        <color indexed="63"/>
      </right>
      <top style="medium">
        <color rgb="FF000000"/>
      </top>
      <bottom>
        <color indexed="63"/>
      </bottom>
    </border>
    <border>
      <left style="medium">
        <color rgb="FF000000"/>
      </left>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style="double">
        <color indexed="8"/>
      </left>
      <right style="double">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bottom style="medium"/>
    </border>
    <border>
      <left>
        <color indexed="63"/>
      </left>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91" fontId="0" fillId="0" borderId="0" applyFill="0" applyBorder="0" applyAlignment="0" applyProtection="0"/>
    <xf numFmtId="189"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190" fontId="0" fillId="0" borderId="0" applyFill="0" applyBorder="0" applyAlignment="0" applyProtection="0"/>
    <xf numFmtId="188" fontId="0" fillId="0" borderId="0" applyFill="0" applyBorder="0" applyAlignment="0" applyProtection="0"/>
    <xf numFmtId="192" fontId="0" fillId="0" borderId="0" applyFill="0" applyBorder="0" applyAlignment="0" applyProtection="0"/>
    <xf numFmtId="0" fontId="48" fillId="31" borderId="0" applyNumberFormat="0" applyBorder="0" applyAlignment="0" applyProtection="0"/>
    <xf numFmtId="0" fontId="1"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359">
    <xf numFmtId="0" fontId="0" fillId="0" borderId="0" xfId="0" applyAlignment="1">
      <alignment/>
    </xf>
    <xf numFmtId="0" fontId="2" fillId="0" borderId="0" xfId="0" applyFont="1" applyBorder="1" applyAlignment="1">
      <alignment wrapText="1"/>
    </xf>
    <xf numFmtId="3" fontId="2" fillId="0" borderId="0" xfId="0" applyNumberFormat="1" applyFont="1" applyBorder="1" applyAlignment="1">
      <alignment wrapText="1"/>
    </xf>
    <xf numFmtId="0" fontId="5" fillId="0" borderId="0" xfId="0" applyFont="1" applyBorder="1" applyAlignment="1">
      <alignment horizontal="center" wrapText="1"/>
    </xf>
    <xf numFmtId="0" fontId="0" fillId="0" borderId="0" xfId="0" applyFont="1" applyBorder="1" applyAlignment="1">
      <alignment wrapText="1"/>
    </xf>
    <xf numFmtId="0" fontId="7" fillId="0" borderId="10" xfId="0" applyFont="1" applyBorder="1" applyAlignment="1">
      <alignment horizontal="left" wrapText="1"/>
    </xf>
    <xf numFmtId="3" fontId="8" fillId="0" borderId="11" xfId="0" applyNumberFormat="1" applyFont="1" applyBorder="1" applyAlignment="1">
      <alignment/>
    </xf>
    <xf numFmtId="0" fontId="8" fillId="0" borderId="10" xfId="0" applyFont="1" applyBorder="1" applyAlignment="1">
      <alignment horizontal="left"/>
    </xf>
    <xf numFmtId="193" fontId="8" fillId="0" borderId="11" xfId="0" applyNumberFormat="1" applyFont="1" applyBorder="1" applyAlignment="1">
      <alignment/>
    </xf>
    <xf numFmtId="0" fontId="8" fillId="0" borderId="10" xfId="0" applyFont="1" applyBorder="1" applyAlignment="1">
      <alignment horizontal="justify"/>
    </xf>
    <xf numFmtId="0" fontId="7" fillId="0" borderId="10" xfId="0" applyFont="1" applyBorder="1" applyAlignment="1">
      <alignment horizontal="center"/>
    </xf>
    <xf numFmtId="194" fontId="8" fillId="0" borderId="12" xfId="0" applyNumberFormat="1" applyFont="1" applyBorder="1" applyAlignment="1">
      <alignment/>
    </xf>
    <xf numFmtId="0" fontId="2" fillId="0" borderId="0" xfId="0" applyFont="1" applyFill="1" applyBorder="1" applyAlignment="1">
      <alignment wrapText="1"/>
    </xf>
    <xf numFmtId="0" fontId="8" fillId="0" borderId="10" xfId="0" applyFont="1" applyBorder="1" applyAlignment="1">
      <alignment horizontal="center"/>
    </xf>
    <xf numFmtId="3" fontId="9" fillId="0" borderId="11" xfId="0" applyNumberFormat="1" applyFont="1" applyBorder="1" applyAlignment="1">
      <alignment wrapText="1"/>
    </xf>
    <xf numFmtId="0" fontId="8" fillId="0" borderId="10" xfId="0" applyFont="1" applyBorder="1" applyAlignment="1">
      <alignment horizontal="left" wrapText="1"/>
    </xf>
    <xf numFmtId="3" fontId="8" fillId="0" borderId="11" xfId="0" applyNumberFormat="1" applyFont="1" applyBorder="1" applyAlignment="1">
      <alignment wrapText="1"/>
    </xf>
    <xf numFmtId="0" fontId="8" fillId="0" borderId="13" xfId="0" applyFont="1" applyBorder="1" applyAlignment="1">
      <alignment horizontal="left" wrapText="1"/>
    </xf>
    <xf numFmtId="3" fontId="8" fillId="0" borderId="10" xfId="0" applyNumberFormat="1" applyFont="1" applyBorder="1" applyAlignment="1">
      <alignment horizontal="left" wrapText="1"/>
    </xf>
    <xf numFmtId="3" fontId="7" fillId="0" borderId="14" xfId="0" applyNumberFormat="1" applyFont="1" applyFill="1" applyBorder="1" applyAlignment="1">
      <alignment horizontal="right" wrapText="1"/>
    </xf>
    <xf numFmtId="3" fontId="8" fillId="0" borderId="13" xfId="0" applyNumberFormat="1" applyFont="1" applyBorder="1" applyAlignment="1">
      <alignment wrapText="1"/>
    </xf>
    <xf numFmtId="0" fontId="8" fillId="0" borderId="15" xfId="0" applyFont="1" applyBorder="1" applyAlignment="1">
      <alignment horizontal="right" wrapText="1"/>
    </xf>
    <xf numFmtId="3" fontId="8" fillId="0" borderId="13" xfId="0" applyNumberFormat="1" applyFont="1" applyFill="1" applyBorder="1" applyAlignment="1">
      <alignment wrapText="1"/>
    </xf>
    <xf numFmtId="3" fontId="10" fillId="0" borderId="13" xfId="0" applyNumberFormat="1" applyFont="1" applyBorder="1" applyAlignment="1">
      <alignment/>
    </xf>
    <xf numFmtId="0" fontId="7" fillId="0" borderId="0" xfId="0" applyFont="1" applyFill="1" applyBorder="1" applyAlignment="1">
      <alignment wrapText="1"/>
    </xf>
    <xf numFmtId="0" fontId="8" fillId="0" borderId="13" xfId="0" applyFont="1" applyBorder="1" applyAlignment="1">
      <alignment horizontal="right" wrapText="1"/>
    </xf>
    <xf numFmtId="0" fontId="7" fillId="0" borderId="13" xfId="0" applyFont="1" applyBorder="1" applyAlignment="1">
      <alignment horizontal="right" wrapText="1"/>
    </xf>
    <xf numFmtId="3" fontId="8" fillId="0" borderId="13" xfId="0" applyNumberFormat="1" applyFont="1" applyBorder="1" applyAlignment="1">
      <alignment horizontal="left" wrapText="1"/>
    </xf>
    <xf numFmtId="0" fontId="8" fillId="0" borderId="14" xfId="0" applyFont="1" applyBorder="1" applyAlignment="1">
      <alignment wrapText="1"/>
    </xf>
    <xf numFmtId="0" fontId="8" fillId="0" borderId="13" xfId="0" applyFont="1" applyFill="1" applyBorder="1" applyAlignment="1">
      <alignment wrapText="1"/>
    </xf>
    <xf numFmtId="0" fontId="8" fillId="0" borderId="13" xfId="0" applyFont="1" applyBorder="1" applyAlignment="1">
      <alignment wrapText="1"/>
    </xf>
    <xf numFmtId="3" fontId="8" fillId="0" borderId="14" xfId="0" applyNumberFormat="1" applyFont="1" applyBorder="1" applyAlignment="1">
      <alignment wrapText="1"/>
    </xf>
    <xf numFmtId="0" fontId="8" fillId="0" borderId="13" xfId="0" applyFont="1" applyBorder="1" applyAlignment="1">
      <alignment horizontal="justify" vertical="center" wrapText="1"/>
    </xf>
    <xf numFmtId="0" fontId="7" fillId="0" borderId="13" xfId="0" applyFont="1" applyBorder="1" applyAlignment="1">
      <alignment horizontal="justify" vertical="center" wrapText="1"/>
    </xf>
    <xf numFmtId="3" fontId="8" fillId="0" borderId="16" xfId="0" applyNumberFormat="1" applyFont="1" applyBorder="1" applyAlignment="1">
      <alignment wrapText="1"/>
    </xf>
    <xf numFmtId="0" fontId="10"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10" fillId="0" borderId="13" xfId="0" applyFont="1" applyFill="1" applyBorder="1" applyAlignment="1">
      <alignment horizontal="justify" vertical="center" wrapText="1"/>
    </xf>
    <xf numFmtId="195" fontId="11" fillId="0" borderId="0" xfId="49" applyNumberFormat="1" applyFont="1" applyFill="1" applyBorder="1" applyAlignment="1" applyProtection="1">
      <alignment/>
      <protection/>
    </xf>
    <xf numFmtId="195" fontId="15" fillId="0" borderId="0" xfId="49" applyNumberFormat="1" applyFont="1" applyFill="1" applyBorder="1" applyAlignment="1" applyProtection="1">
      <alignment/>
      <protection/>
    </xf>
    <xf numFmtId="0" fontId="14" fillId="0" borderId="0" xfId="0" applyFont="1" applyAlignment="1">
      <alignment/>
    </xf>
    <xf numFmtId="0" fontId="6" fillId="33" borderId="17" xfId="0" applyFont="1" applyFill="1" applyBorder="1" applyAlignment="1">
      <alignment horizontal="center"/>
    </xf>
    <xf numFmtId="0" fontId="6" fillId="33" borderId="18" xfId="0" applyFont="1" applyFill="1" applyBorder="1" applyAlignment="1">
      <alignment/>
    </xf>
    <xf numFmtId="0" fontId="6" fillId="33" borderId="19" xfId="0" applyFont="1" applyFill="1" applyBorder="1" applyAlignment="1">
      <alignment horizontal="center"/>
    </xf>
    <xf numFmtId="195" fontId="11" fillId="33" borderId="20" xfId="49" applyNumberFormat="1" applyFont="1" applyFill="1" applyBorder="1" applyAlignment="1" applyProtection="1">
      <alignment horizontal="center"/>
      <protection/>
    </xf>
    <xf numFmtId="195" fontId="11" fillId="33" borderId="21" xfId="49" applyNumberFormat="1" applyFont="1" applyFill="1" applyBorder="1" applyAlignment="1" applyProtection="1">
      <alignment horizontal="center"/>
      <protection/>
    </xf>
    <xf numFmtId="0" fontId="6" fillId="33" borderId="22" xfId="0" applyFont="1" applyFill="1" applyBorder="1" applyAlignment="1">
      <alignment horizontal="center"/>
    </xf>
    <xf numFmtId="0" fontId="8" fillId="0" borderId="16" xfId="0" applyFont="1" applyBorder="1" applyAlignment="1">
      <alignment/>
    </xf>
    <xf numFmtId="0" fontId="7" fillId="34" borderId="23" xfId="0" applyFont="1" applyFill="1" applyBorder="1" applyAlignment="1">
      <alignment/>
    </xf>
    <xf numFmtId="0" fontId="8" fillId="34" borderId="24" xfId="0" applyFont="1" applyFill="1" applyBorder="1" applyAlignment="1">
      <alignment/>
    </xf>
    <xf numFmtId="196" fontId="7" fillId="0" borderId="21" xfId="49" applyNumberFormat="1" applyFont="1" applyFill="1" applyBorder="1" applyAlignment="1" applyProtection="1">
      <alignment/>
      <protection/>
    </xf>
    <xf numFmtId="0" fontId="8" fillId="0" borderId="25" xfId="0" applyFont="1" applyBorder="1" applyAlignment="1">
      <alignment/>
    </xf>
    <xf numFmtId="196" fontId="7" fillId="0" borderId="25" xfId="49" applyNumberFormat="1" applyFont="1" applyFill="1" applyBorder="1" applyAlignment="1" applyProtection="1">
      <alignment/>
      <protection/>
    </xf>
    <xf numFmtId="196" fontId="7" fillId="0" borderId="26" xfId="49" applyNumberFormat="1" applyFont="1" applyFill="1" applyBorder="1" applyAlignment="1" applyProtection="1">
      <alignment/>
      <protection/>
    </xf>
    <xf numFmtId="0" fontId="8" fillId="0" borderId="26" xfId="0" applyFont="1" applyBorder="1" applyAlignment="1">
      <alignment/>
    </xf>
    <xf numFmtId="194" fontId="6" fillId="33" borderId="17" xfId="49" applyNumberFormat="1" applyFont="1" applyFill="1" applyBorder="1" applyAlignment="1" applyProtection="1">
      <alignment/>
      <protection/>
    </xf>
    <xf numFmtId="0" fontId="17" fillId="0" borderId="0" xfId="0" applyFont="1" applyAlignment="1">
      <alignment/>
    </xf>
    <xf numFmtId="0" fontId="8" fillId="0" borderId="27" xfId="0" applyFont="1" applyBorder="1" applyAlignment="1">
      <alignment horizontal="left" wrapText="1"/>
    </xf>
    <xf numFmtId="0" fontId="8" fillId="0" borderId="27" xfId="0" applyFont="1" applyBorder="1" applyAlignment="1">
      <alignment horizontal="right" wrapText="1"/>
    </xf>
    <xf numFmtId="0" fontId="8" fillId="0" borderId="28" xfId="0" applyFont="1" applyBorder="1" applyAlignment="1">
      <alignment horizontal="left" wrapText="1"/>
    </xf>
    <xf numFmtId="3" fontId="8" fillId="0" borderId="29" xfId="0" applyNumberFormat="1" applyFont="1" applyBorder="1" applyAlignment="1">
      <alignment wrapText="1"/>
    </xf>
    <xf numFmtId="3" fontId="8" fillId="0" borderId="27" xfId="0" applyNumberFormat="1" applyFont="1" applyBorder="1" applyAlignment="1">
      <alignment wrapText="1"/>
    </xf>
    <xf numFmtId="0" fontId="8" fillId="0" borderId="0" xfId="0" applyFont="1" applyBorder="1" applyAlignment="1">
      <alignment wrapText="1"/>
    </xf>
    <xf numFmtId="0" fontId="18" fillId="0" borderId="0" xfId="0" applyFont="1" applyAlignment="1">
      <alignment vertical="center"/>
    </xf>
    <xf numFmtId="0" fontId="56" fillId="35" borderId="30" xfId="0" applyFont="1" applyFill="1" applyBorder="1" applyAlignment="1">
      <alignment horizontal="center" vertical="center" wrapText="1"/>
    </xf>
    <xf numFmtId="0" fontId="56" fillId="35" borderId="31" xfId="0" applyFont="1" applyFill="1" applyBorder="1" applyAlignment="1">
      <alignment horizontal="center" vertical="center" wrapText="1"/>
    </xf>
    <xf numFmtId="0" fontId="57" fillId="0" borderId="32" xfId="0" applyFont="1" applyBorder="1" applyAlignment="1">
      <alignment vertical="center" wrapText="1"/>
    </xf>
    <xf numFmtId="0" fontId="57" fillId="0" borderId="33" xfId="0" applyFont="1" applyBorder="1" applyAlignment="1">
      <alignment horizontal="center" vertical="center" wrapText="1"/>
    </xf>
    <xf numFmtId="0" fontId="56" fillId="35" borderId="34" xfId="0" applyFont="1" applyFill="1" applyBorder="1" applyAlignment="1">
      <alignment horizontal="center" vertical="center" wrapText="1"/>
    </xf>
    <xf numFmtId="0" fontId="56" fillId="35" borderId="32" xfId="0" applyFont="1" applyFill="1" applyBorder="1" applyAlignment="1">
      <alignment horizontal="center" vertical="center" wrapText="1"/>
    </xf>
    <xf numFmtId="0" fontId="56" fillId="35" borderId="30" xfId="0" applyFont="1" applyFill="1" applyBorder="1" applyAlignment="1">
      <alignment vertical="center" wrapText="1"/>
    </xf>
    <xf numFmtId="0" fontId="56" fillId="35" borderId="33" xfId="0" applyFont="1" applyFill="1" applyBorder="1" applyAlignment="1">
      <alignment horizontal="center" vertical="center" wrapText="1"/>
    </xf>
    <xf numFmtId="0" fontId="0" fillId="0" borderId="33"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35" xfId="0" applyFont="1" applyBorder="1" applyAlignment="1">
      <alignment vertical="center" wrapText="1"/>
    </xf>
    <xf numFmtId="0" fontId="57" fillId="0" borderId="36" xfId="0" applyFont="1" applyBorder="1" applyAlignment="1">
      <alignment horizontal="justify" vertical="center" wrapText="1"/>
    </xf>
    <xf numFmtId="0" fontId="57" fillId="0" borderId="36" xfId="0" applyFont="1" applyBorder="1" applyAlignment="1">
      <alignment vertical="center" wrapText="1"/>
    </xf>
    <xf numFmtId="0" fontId="57" fillId="0" borderId="37" xfId="0" applyFont="1" applyBorder="1" applyAlignment="1">
      <alignment horizontal="justify" vertical="center" wrapText="1"/>
    </xf>
    <xf numFmtId="0" fontId="57" fillId="0" borderId="38" xfId="0" applyFont="1" applyBorder="1" applyAlignment="1">
      <alignment horizontal="justify" vertical="center" wrapText="1"/>
    </xf>
    <xf numFmtId="0" fontId="57" fillId="0" borderId="39"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40" xfId="0" applyFont="1" applyBorder="1" applyAlignment="1">
      <alignment vertical="center" wrapText="1"/>
    </xf>
    <xf numFmtId="0" fontId="6" fillId="36" borderId="41" xfId="0" applyFont="1" applyFill="1" applyBorder="1" applyAlignment="1">
      <alignment horizontal="center" wrapText="1"/>
    </xf>
    <xf numFmtId="3" fontId="6" fillId="36" borderId="42" xfId="0" applyNumberFormat="1" applyFont="1" applyFill="1" applyBorder="1" applyAlignment="1">
      <alignment horizontal="center" wrapText="1"/>
    </xf>
    <xf numFmtId="0" fontId="6" fillId="36" borderId="43" xfId="0" applyFont="1" applyFill="1" applyBorder="1" applyAlignment="1">
      <alignment horizontal="center" wrapText="1"/>
    </xf>
    <xf numFmtId="0" fontId="8" fillId="0" borderId="29" xfId="0" applyFont="1" applyBorder="1" applyAlignment="1">
      <alignment horizontal="center" wrapText="1"/>
    </xf>
    <xf numFmtId="0" fontId="8" fillId="0" borderId="28" xfId="0" applyFont="1" applyBorder="1" applyAlignment="1">
      <alignment horizontal="center" wrapText="1"/>
    </xf>
    <xf numFmtId="0" fontId="8" fillId="0" borderId="27" xfId="0" applyFont="1" applyBorder="1" applyAlignment="1">
      <alignment horizontal="center" wrapText="1"/>
    </xf>
    <xf numFmtId="0" fontId="7" fillId="34" borderId="15" xfId="0" applyFont="1" applyFill="1" applyBorder="1" applyAlignment="1">
      <alignment horizontal="center" wrapText="1"/>
    </xf>
    <xf numFmtId="0" fontId="7" fillId="34" borderId="27" xfId="0" applyFont="1" applyFill="1" applyBorder="1" applyAlignment="1">
      <alignment horizontal="center" wrapText="1"/>
    </xf>
    <xf numFmtId="0" fontId="8" fillId="0" borderId="28" xfId="0" applyFont="1" applyBorder="1" applyAlignment="1">
      <alignment horizontal="right" wrapText="1"/>
    </xf>
    <xf numFmtId="0" fontId="8" fillId="34" borderId="29" xfId="0" applyFont="1" applyFill="1" applyBorder="1" applyAlignment="1">
      <alignment horizontal="right" wrapText="1"/>
    </xf>
    <xf numFmtId="3" fontId="8" fillId="0" borderId="28" xfId="0" applyNumberFormat="1" applyFont="1" applyBorder="1" applyAlignment="1">
      <alignment/>
    </xf>
    <xf numFmtId="0" fontId="8" fillId="0" borderId="44" xfId="0" applyFont="1" applyBorder="1" applyAlignment="1">
      <alignment horizontal="right" wrapText="1"/>
    </xf>
    <xf numFmtId="0" fontId="8" fillId="0" borderId="45" xfId="0" applyFont="1" applyBorder="1" applyAlignment="1">
      <alignment horizontal="right" wrapText="1"/>
    </xf>
    <xf numFmtId="0" fontId="8" fillId="0" borderId="45" xfId="0" applyFont="1" applyFill="1" applyBorder="1" applyAlignment="1">
      <alignment horizontal="right" wrapText="1"/>
    </xf>
    <xf numFmtId="0" fontId="7" fillId="34" borderId="46" xfId="0" applyFont="1" applyFill="1" applyBorder="1" applyAlignment="1">
      <alignment horizontal="right" wrapText="1"/>
    </xf>
    <xf numFmtId="3" fontId="10" fillId="0" borderId="27" xfId="0" applyNumberFormat="1" applyFont="1" applyBorder="1" applyAlignment="1">
      <alignment/>
    </xf>
    <xf numFmtId="3" fontId="8" fillId="0" borderId="27" xfId="0" applyNumberFormat="1" applyFont="1" applyFill="1" applyBorder="1" applyAlignment="1">
      <alignment wrapText="1"/>
    </xf>
    <xf numFmtId="3" fontId="8" fillId="34" borderId="27" xfId="0" applyNumberFormat="1" applyFont="1" applyFill="1" applyBorder="1" applyAlignment="1">
      <alignment horizontal="left" wrapText="1"/>
    </xf>
    <xf numFmtId="3" fontId="8" fillId="0" borderId="27" xfId="0" applyNumberFormat="1" applyFont="1" applyBorder="1" applyAlignment="1">
      <alignment/>
    </xf>
    <xf numFmtId="3" fontId="8" fillId="0" borderId="27" xfId="0" applyNumberFormat="1" applyFont="1" applyFill="1" applyBorder="1" applyAlignment="1">
      <alignment/>
    </xf>
    <xf numFmtId="3" fontId="8" fillId="0" borderId="28" xfId="0" applyNumberFormat="1" applyFont="1" applyFill="1" applyBorder="1" applyAlignment="1">
      <alignment wrapText="1"/>
    </xf>
    <xf numFmtId="3" fontId="8" fillId="0" borderId="11" xfId="0" applyNumberFormat="1" applyFont="1" applyBorder="1" applyAlignment="1">
      <alignment horizontal="center" wrapText="1"/>
    </xf>
    <xf numFmtId="0" fontId="7" fillId="37" borderId="42" xfId="0" applyFont="1" applyFill="1" applyBorder="1" applyAlignment="1">
      <alignment horizontal="center" wrapText="1"/>
    </xf>
    <xf numFmtId="0" fontId="8" fillId="0" borderId="29" xfId="0" applyFont="1" applyBorder="1" applyAlignment="1">
      <alignment wrapText="1"/>
    </xf>
    <xf numFmtId="0" fontId="8" fillId="0" borderId="27" xfId="0" applyFont="1" applyBorder="1" applyAlignment="1">
      <alignment wrapText="1"/>
    </xf>
    <xf numFmtId="0" fontId="8" fillId="0" borderId="28" xfId="0" applyFont="1" applyBorder="1" applyAlignment="1">
      <alignment wrapText="1"/>
    </xf>
    <xf numFmtId="0" fontId="8" fillId="0" borderId="27" xfId="0" applyFont="1" applyFill="1" applyBorder="1" applyAlignment="1">
      <alignment wrapText="1"/>
    </xf>
    <xf numFmtId="0" fontId="8" fillId="37" borderId="42" xfId="0" applyFont="1" applyFill="1" applyBorder="1" applyAlignment="1">
      <alignment wrapText="1"/>
    </xf>
    <xf numFmtId="0" fontId="8" fillId="37" borderId="29" xfId="0" applyFont="1" applyFill="1" applyBorder="1" applyAlignment="1">
      <alignment wrapText="1"/>
    </xf>
    <xf numFmtId="3" fontId="7" fillId="38" borderId="42" xfId="0" applyNumberFormat="1" applyFont="1" applyFill="1" applyBorder="1" applyAlignment="1">
      <alignment wrapText="1"/>
    </xf>
    <xf numFmtId="3" fontId="7" fillId="39" borderId="42" xfId="0" applyNumberFormat="1" applyFont="1" applyFill="1" applyBorder="1" applyAlignment="1">
      <alignment horizontal="center" wrapText="1"/>
    </xf>
    <xf numFmtId="3" fontId="8" fillId="0" borderId="29" xfId="0" applyNumberFormat="1" applyFont="1" applyBorder="1" applyAlignment="1">
      <alignment horizontal="left" wrapText="1"/>
    </xf>
    <xf numFmtId="3" fontId="8" fillId="0" borderId="27" xfId="0" applyNumberFormat="1" applyFont="1" applyBorder="1" applyAlignment="1">
      <alignment horizontal="left" wrapText="1"/>
    </xf>
    <xf numFmtId="3" fontId="8" fillId="0" borderId="27" xfId="0" applyNumberFormat="1" applyFont="1" applyBorder="1" applyAlignment="1">
      <alignment horizontal="left"/>
    </xf>
    <xf numFmtId="3" fontId="8" fillId="0" borderId="47" xfId="0" applyNumberFormat="1" applyFont="1" applyBorder="1" applyAlignment="1">
      <alignment wrapText="1"/>
    </xf>
    <xf numFmtId="3" fontId="8" fillId="0" borderId="47" xfId="0" applyNumberFormat="1" applyFont="1" applyFill="1" applyBorder="1" applyAlignment="1">
      <alignment wrapText="1"/>
    </xf>
    <xf numFmtId="0" fontId="8" fillId="0" borderId="47" xfId="0" applyFont="1" applyFill="1" applyBorder="1" applyAlignment="1">
      <alignment wrapText="1"/>
    </xf>
    <xf numFmtId="0" fontId="8" fillId="0" borderId="47" xfId="0" applyFont="1" applyBorder="1" applyAlignment="1">
      <alignment wrapText="1"/>
    </xf>
    <xf numFmtId="3" fontId="8" fillId="0" borderId="48" xfId="0" applyNumberFormat="1" applyFont="1" applyBorder="1" applyAlignment="1">
      <alignment wrapText="1"/>
    </xf>
    <xf numFmtId="3" fontId="8" fillId="0" borderId="47" xfId="0" applyNumberFormat="1" applyFont="1" applyBorder="1" applyAlignment="1">
      <alignment horizontal="left" wrapText="1"/>
    </xf>
    <xf numFmtId="0" fontId="8" fillId="34" borderId="27" xfId="0" applyFont="1" applyFill="1" applyBorder="1" applyAlignment="1">
      <alignment horizontal="center" wrapText="1"/>
    </xf>
    <xf numFmtId="0" fontId="6" fillId="36" borderId="42" xfId="0" applyFont="1" applyFill="1" applyBorder="1" applyAlignment="1">
      <alignment horizontal="center" wrapText="1"/>
    </xf>
    <xf numFmtId="3" fontId="8" fillId="0" borderId="48" xfId="0" applyNumberFormat="1" applyFont="1" applyBorder="1" applyAlignment="1">
      <alignment horizontal="left" wrapText="1"/>
    </xf>
    <xf numFmtId="0" fontId="7" fillId="0" borderId="0" xfId="0" applyFont="1" applyFill="1" applyBorder="1" applyAlignment="1">
      <alignment horizontal="left" wrapText="1"/>
    </xf>
    <xf numFmtId="0" fontId="7" fillId="0" borderId="0" xfId="0" applyFont="1" applyFill="1" applyBorder="1" applyAlignment="1">
      <alignment horizontal="center" wrapText="1"/>
    </xf>
    <xf numFmtId="3" fontId="8" fillId="0" borderId="28" xfId="0" applyNumberFormat="1" applyFont="1" applyBorder="1" applyAlignment="1">
      <alignment horizontal="center" wrapText="1"/>
    </xf>
    <xf numFmtId="3" fontId="8" fillId="0" borderId="27" xfId="0" applyNumberFormat="1" applyFont="1" applyBorder="1" applyAlignment="1">
      <alignment horizontal="center" wrapText="1"/>
    </xf>
    <xf numFmtId="0" fontId="6" fillId="36" borderId="42" xfId="55" applyFont="1" applyFill="1" applyBorder="1" applyAlignment="1">
      <alignment horizontal="center"/>
      <protection/>
    </xf>
    <xf numFmtId="3" fontId="6" fillId="36" borderId="42" xfId="55" applyNumberFormat="1" applyFont="1" applyFill="1" applyBorder="1" applyAlignment="1">
      <alignment horizontal="center" wrapText="1"/>
      <protection/>
    </xf>
    <xf numFmtId="0" fontId="8" fillId="0" borderId="0" xfId="0" applyFont="1" applyAlignment="1">
      <alignment horizontal="center"/>
    </xf>
    <xf numFmtId="194" fontId="8" fillId="0" borderId="14" xfId="0" applyNumberFormat="1" applyFont="1" applyBorder="1" applyAlignment="1">
      <alignment wrapText="1"/>
    </xf>
    <xf numFmtId="3" fontId="8" fillId="0" borderId="14" xfId="0" applyNumberFormat="1" applyFont="1" applyBorder="1" applyAlignment="1">
      <alignment horizontal="right"/>
    </xf>
    <xf numFmtId="0" fontId="7" fillId="0" borderId="13" xfId="0" applyFont="1" applyBorder="1" applyAlignment="1">
      <alignment horizontal="left"/>
    </xf>
    <xf numFmtId="3" fontId="8" fillId="0" borderId="14" xfId="0" applyNumberFormat="1" applyFont="1" applyBorder="1" applyAlignment="1">
      <alignment/>
    </xf>
    <xf numFmtId="3" fontId="8" fillId="0" borderId="14" xfId="0" applyNumberFormat="1" applyFont="1" applyFill="1" applyBorder="1" applyAlignment="1">
      <alignment wrapText="1"/>
    </xf>
    <xf numFmtId="0" fontId="8" fillId="0" borderId="49" xfId="0" applyFont="1" applyBorder="1" applyAlignment="1">
      <alignment wrapText="1"/>
    </xf>
    <xf numFmtId="0" fontId="7" fillId="0" borderId="14" xfId="0" applyFont="1" applyBorder="1" applyAlignment="1">
      <alignment horizontal="justify" vertical="center" wrapText="1"/>
    </xf>
    <xf numFmtId="3" fontId="8" fillId="0" borderId="14" xfId="0" applyNumberFormat="1" applyFont="1" applyBorder="1" applyAlignment="1">
      <alignment horizontal="center" wrapText="1"/>
    </xf>
    <xf numFmtId="0" fontId="6" fillId="0" borderId="0" xfId="0" applyFont="1" applyFill="1" applyBorder="1" applyAlignment="1">
      <alignment horizontal="left" wrapText="1"/>
    </xf>
    <xf numFmtId="0" fontId="8" fillId="0" borderId="0" xfId="0" applyFont="1" applyFill="1" applyBorder="1" applyAlignment="1">
      <alignment wrapText="1"/>
    </xf>
    <xf numFmtId="0" fontId="0" fillId="40" borderId="27" xfId="0" applyFont="1" applyFill="1" applyBorder="1" applyAlignment="1">
      <alignment horizontal="center" vertical="center" wrapText="1"/>
    </xf>
    <xf numFmtId="3" fontId="7" fillId="38" borderId="50" xfId="0" applyNumberFormat="1" applyFont="1" applyFill="1" applyBorder="1" applyAlignment="1">
      <alignment horizontal="center" wrapText="1"/>
    </xf>
    <xf numFmtId="0" fontId="56" fillId="35" borderId="32" xfId="0" applyFont="1" applyFill="1" applyBorder="1" applyAlignment="1">
      <alignment horizontal="center" vertical="center" wrapText="1"/>
    </xf>
    <xf numFmtId="0" fontId="0" fillId="0" borderId="0" xfId="0" applyAlignment="1">
      <alignment horizontal="center"/>
    </xf>
    <xf numFmtId="3" fontId="8" fillId="0" borderId="28" xfId="0" applyNumberFormat="1" applyFont="1" applyBorder="1" applyAlignment="1">
      <alignment horizontal="left"/>
    </xf>
    <xf numFmtId="0" fontId="7" fillId="0" borderId="29" xfId="0" applyFont="1" applyBorder="1" applyAlignment="1">
      <alignment horizontal="left" wrapText="1"/>
    </xf>
    <xf numFmtId="3" fontId="8" fillId="0" borderId="29" xfId="0" applyNumberFormat="1" applyFont="1" applyBorder="1" applyAlignment="1">
      <alignment horizontal="center" wrapText="1"/>
    </xf>
    <xf numFmtId="194" fontId="8" fillId="0" borderId="27" xfId="0" applyNumberFormat="1" applyFont="1" applyBorder="1" applyAlignment="1">
      <alignment horizontal="center" wrapText="1"/>
    </xf>
    <xf numFmtId="0" fontId="7" fillId="37" borderId="27" xfId="0" applyFont="1" applyFill="1" applyBorder="1" applyAlignment="1">
      <alignment wrapText="1"/>
    </xf>
    <xf numFmtId="3" fontId="8" fillId="0" borderId="27" xfId="0" applyNumberFormat="1" applyFont="1" applyFill="1" applyBorder="1" applyAlignment="1">
      <alignment horizontal="left" wrapText="1"/>
    </xf>
    <xf numFmtId="3" fontId="8" fillId="0" borderId="28" xfId="0" applyNumberFormat="1" applyFont="1" applyBorder="1" applyAlignment="1">
      <alignment horizontal="left" wrapText="1"/>
    </xf>
    <xf numFmtId="3" fontId="9" fillId="0" borderId="44" xfId="0" applyNumberFormat="1" applyFont="1" applyBorder="1" applyAlignment="1">
      <alignment horizontal="center" wrapText="1"/>
    </xf>
    <xf numFmtId="3" fontId="8" fillId="0" borderId="45" xfId="0" applyNumberFormat="1" applyFont="1" applyBorder="1" applyAlignment="1">
      <alignment horizontal="center" wrapText="1"/>
    </xf>
    <xf numFmtId="0" fontId="8" fillId="0" borderId="45" xfId="0" applyFont="1" applyBorder="1" applyAlignment="1">
      <alignment horizontal="center" wrapText="1"/>
    </xf>
    <xf numFmtId="3" fontId="9" fillId="0" borderId="45" xfId="0" applyNumberFormat="1" applyFont="1" applyBorder="1" applyAlignment="1">
      <alignment horizontal="center" wrapText="1"/>
    </xf>
    <xf numFmtId="0" fontId="9" fillId="0" borderId="45" xfId="0" applyFont="1" applyBorder="1" applyAlignment="1">
      <alignment horizontal="center" wrapText="1"/>
    </xf>
    <xf numFmtId="0" fontId="8" fillId="0" borderId="44" xfId="0" applyFont="1" applyBorder="1" applyAlignment="1">
      <alignment horizontal="center" wrapText="1"/>
    </xf>
    <xf numFmtId="0" fontId="8" fillId="0" borderId="46" xfId="0" applyFont="1" applyBorder="1" applyAlignment="1">
      <alignment horizontal="center" wrapText="1"/>
    </xf>
    <xf numFmtId="3" fontId="7" fillId="38" borderId="51" xfId="0" applyNumberFormat="1" applyFont="1" applyFill="1" applyBorder="1" applyAlignment="1">
      <alignment horizontal="center" wrapText="1"/>
    </xf>
    <xf numFmtId="0" fontId="0" fillId="35" borderId="33" xfId="0" applyFill="1" applyBorder="1" applyAlignment="1">
      <alignment vertical="top" wrapText="1"/>
    </xf>
    <xf numFmtId="0" fontId="56" fillId="40" borderId="27" xfId="0" applyFont="1" applyFill="1" applyBorder="1" applyAlignment="1">
      <alignment horizontal="left" vertical="center" wrapText="1" indent="15"/>
    </xf>
    <xf numFmtId="0" fontId="56" fillId="40" borderId="27" xfId="0" applyFont="1" applyFill="1" applyBorder="1" applyAlignment="1">
      <alignment vertical="center" wrapText="1"/>
    </xf>
    <xf numFmtId="0" fontId="57" fillId="0" borderId="35" xfId="0" applyFont="1" applyBorder="1" applyAlignment="1">
      <alignment horizontal="justify" vertical="center" wrapText="1"/>
    </xf>
    <xf numFmtId="0" fontId="56" fillId="0" borderId="37" xfId="0" applyFont="1" applyBorder="1" applyAlignment="1">
      <alignment horizontal="left" vertical="center" wrapText="1" indent="15"/>
    </xf>
    <xf numFmtId="191" fontId="0" fillId="34" borderId="45" xfId="46" applyFill="1" applyBorder="1" applyAlignment="1">
      <alignment horizontal="right" wrapText="1"/>
    </xf>
    <xf numFmtId="3" fontId="8" fillId="0" borderId="27" xfId="0" applyNumberFormat="1" applyFont="1" applyBorder="1" applyAlignment="1" quotePrefix="1">
      <alignment horizontal="left" wrapText="1"/>
    </xf>
    <xf numFmtId="190" fontId="0" fillId="0" borderId="21" xfId="50" applyBorder="1" applyAlignment="1">
      <alignment horizontal="center"/>
    </xf>
    <xf numFmtId="190" fontId="0" fillId="0" borderId="23" xfId="50" applyFill="1" applyBorder="1" applyAlignment="1" applyProtection="1">
      <alignment vertical="center"/>
      <protection/>
    </xf>
    <xf numFmtId="190" fontId="0" fillId="0" borderId="52" xfId="50" applyBorder="1" applyAlignment="1">
      <alignment horizontal="right"/>
    </xf>
    <xf numFmtId="190" fontId="0" fillId="0" borderId="21" xfId="50" applyFill="1" applyBorder="1" applyAlignment="1" applyProtection="1">
      <alignment vertical="center"/>
      <protection/>
    </xf>
    <xf numFmtId="190" fontId="0" fillId="0" borderId="53" xfId="50" applyFill="1" applyBorder="1" applyAlignment="1" applyProtection="1">
      <alignment/>
      <protection/>
    </xf>
    <xf numFmtId="190" fontId="0" fillId="0" borderId="11" xfId="50" applyBorder="1" applyAlignment="1">
      <alignment horizontal="center"/>
    </xf>
    <xf numFmtId="190" fontId="0" fillId="0" borderId="0" xfId="50" applyFill="1" applyBorder="1" applyAlignment="1" applyProtection="1">
      <alignment/>
      <protection/>
    </xf>
    <xf numFmtId="190" fontId="0" fillId="0" borderId="54" xfId="50" applyFill="1" applyBorder="1" applyAlignment="1">
      <alignment horizontal="right"/>
    </xf>
    <xf numFmtId="9" fontId="0" fillId="0" borderId="0" xfId="57" applyAlignment="1">
      <alignment/>
    </xf>
    <xf numFmtId="0" fontId="8" fillId="0" borderId="15" xfId="0" applyFont="1" applyBorder="1" applyAlignment="1">
      <alignment horizontal="center" wrapText="1"/>
    </xf>
    <xf numFmtId="3" fontId="8" fillId="0" borderId="28" xfId="0" applyNumberFormat="1" applyFont="1" applyBorder="1" applyAlignment="1">
      <alignment wrapText="1"/>
    </xf>
    <xf numFmtId="0" fontId="10" fillId="0" borderId="27" xfId="0" applyFont="1" applyFill="1" applyBorder="1" applyAlignment="1">
      <alignment horizontal="center" vertical="center" wrapText="1"/>
    </xf>
    <xf numFmtId="0" fontId="8" fillId="0" borderId="27" xfId="0" applyFont="1" applyFill="1" applyBorder="1" applyAlignment="1">
      <alignment horizontal="left" vertical="center" wrapText="1"/>
    </xf>
    <xf numFmtId="0" fontId="10" fillId="0" borderId="27" xfId="0" applyFont="1" applyFill="1" applyBorder="1" applyAlignment="1">
      <alignment vertical="center" wrapText="1"/>
    </xf>
    <xf numFmtId="0" fontId="8" fillId="0" borderId="27" xfId="0" applyFont="1" applyFill="1" applyBorder="1" applyAlignment="1">
      <alignment vertical="center" wrapText="1"/>
    </xf>
    <xf numFmtId="0" fontId="0" fillId="0" borderId="55" xfId="0" applyFont="1" applyBorder="1" applyAlignment="1">
      <alignment horizontal="left" vertical="center" wrapText="1" indent="9"/>
    </xf>
    <xf numFmtId="0" fontId="0" fillId="0" borderId="0" xfId="0" applyFont="1" applyBorder="1" applyAlignment="1">
      <alignment horizontal="center" vertical="center" wrapText="1"/>
    </xf>
    <xf numFmtId="0" fontId="0" fillId="0" borderId="0" xfId="0" applyFont="1" applyBorder="1" applyAlignment="1">
      <alignment horizontal="left" vertical="center" wrapText="1" indent="9"/>
    </xf>
    <xf numFmtId="0" fontId="56" fillId="0" borderId="0" xfId="0" applyFont="1" applyBorder="1" applyAlignment="1">
      <alignment vertical="center" wrapText="1"/>
    </xf>
    <xf numFmtId="0" fontId="0" fillId="0" borderId="0" xfId="0" applyBorder="1" applyAlignment="1">
      <alignment vertical="top" wrapText="1"/>
    </xf>
    <xf numFmtId="0" fontId="0" fillId="0" borderId="56" xfId="0" applyBorder="1" applyAlignment="1">
      <alignment vertical="top" wrapText="1"/>
    </xf>
    <xf numFmtId="0" fontId="56" fillId="0" borderId="3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7" xfId="0" applyFont="1" applyBorder="1" applyAlignment="1">
      <alignment vertical="center" wrapText="1"/>
    </xf>
    <xf numFmtId="0" fontId="8" fillId="0" borderId="45" xfId="0" applyFont="1" applyFill="1" applyBorder="1" applyAlignment="1">
      <alignment horizontal="center" wrapText="1"/>
    </xf>
    <xf numFmtId="3" fontId="8" fillId="0" borderId="45" xfId="0" applyNumberFormat="1" applyFont="1" applyFill="1" applyBorder="1" applyAlignment="1">
      <alignment horizontal="center" wrapText="1"/>
    </xf>
    <xf numFmtId="203" fontId="0" fillId="34" borderId="45" xfId="46" applyNumberFormat="1" applyFill="1" applyBorder="1" applyAlignment="1">
      <alignment horizontal="right" wrapText="1"/>
    </xf>
    <xf numFmtId="203" fontId="8" fillId="0" borderId="45" xfId="0" applyNumberFormat="1" applyFont="1" applyBorder="1" applyAlignment="1">
      <alignment horizontal="right" wrapText="1"/>
    </xf>
    <xf numFmtId="0" fontId="0" fillId="0" borderId="0" xfId="0" applyBorder="1" applyAlignment="1">
      <alignment horizontal="center" vertical="top" wrapText="1"/>
    </xf>
    <xf numFmtId="9" fontId="8" fillId="0" borderId="27" xfId="0" applyNumberFormat="1" applyFont="1" applyBorder="1" applyAlignment="1">
      <alignment horizontal="center" wrapText="1"/>
    </xf>
    <xf numFmtId="9" fontId="8" fillId="34" borderId="27" xfId="0" applyNumberFormat="1" applyFont="1" applyFill="1" applyBorder="1" applyAlignment="1">
      <alignment horizontal="center" wrapText="1"/>
    </xf>
    <xf numFmtId="0" fontId="6" fillId="41" borderId="18" xfId="0" applyFont="1" applyFill="1" applyBorder="1" applyAlignment="1">
      <alignment horizontal="center" wrapText="1"/>
    </xf>
    <xf numFmtId="0" fontId="8" fillId="0" borderId="13" xfId="0" applyFont="1" applyBorder="1" applyAlignment="1">
      <alignment horizontal="center" wrapText="1"/>
    </xf>
    <xf numFmtId="0" fontId="7" fillId="37" borderId="42" xfId="0" applyFont="1" applyFill="1" applyBorder="1" applyAlignment="1">
      <alignment horizontal="center" wrapText="1"/>
    </xf>
    <xf numFmtId="0" fontId="8" fillId="0" borderId="28" xfId="0" applyFont="1" applyBorder="1" applyAlignment="1">
      <alignment horizontal="center" vertical="center" wrapText="1"/>
    </xf>
    <xf numFmtId="0" fontId="7" fillId="0" borderId="27" xfId="0" applyFont="1" applyFill="1" applyBorder="1" applyAlignment="1">
      <alignment horizontal="left"/>
    </xf>
    <xf numFmtId="0" fontId="8" fillId="0" borderId="27" xfId="0" applyFont="1" applyBorder="1" applyAlignment="1">
      <alignment/>
    </xf>
    <xf numFmtId="0" fontId="8" fillId="0" borderId="28" xfId="0" applyFont="1" applyBorder="1" applyAlignment="1">
      <alignment/>
    </xf>
    <xf numFmtId="193" fontId="8" fillId="0" borderId="27" xfId="0" applyNumberFormat="1" applyFont="1" applyBorder="1" applyAlignment="1">
      <alignment/>
    </xf>
    <xf numFmtId="193" fontId="8" fillId="0" borderId="28" xfId="0" applyNumberFormat="1" applyFont="1" applyBorder="1" applyAlignment="1">
      <alignment/>
    </xf>
    <xf numFmtId="0" fontId="8" fillId="0" borderId="29" xfId="0" applyFont="1" applyFill="1" applyBorder="1" applyAlignment="1">
      <alignment horizontal="left"/>
    </xf>
    <xf numFmtId="3" fontId="8" fillId="0" borderId="29" xfId="0" applyNumberFormat="1" applyFont="1" applyFill="1" applyBorder="1" applyAlignment="1">
      <alignment horizontal="right"/>
    </xf>
    <xf numFmtId="0" fontId="8" fillId="0" borderId="29" xfId="0" applyFont="1" applyFill="1" applyBorder="1" applyAlignment="1">
      <alignment horizontal="center"/>
    </xf>
    <xf numFmtId="0" fontId="8" fillId="0" borderId="13" xfId="0" applyFont="1" applyBorder="1" applyAlignment="1" quotePrefix="1">
      <alignment horizontal="left" wrapText="1"/>
    </xf>
    <xf numFmtId="3" fontId="8" fillId="0" borderId="27" xfId="0" applyNumberFormat="1" applyFont="1" applyFill="1" applyBorder="1" applyAlignment="1">
      <alignment horizontal="right"/>
    </xf>
    <xf numFmtId="0" fontId="8" fillId="0" borderId="27" xfId="0" applyFont="1" applyFill="1" applyBorder="1" applyAlignment="1">
      <alignment horizontal="center"/>
    </xf>
    <xf numFmtId="0" fontId="8" fillId="0" borderId="42" xfId="0" applyFont="1" applyFill="1" applyBorder="1" applyAlignment="1">
      <alignment horizontal="center" wrapText="1"/>
    </xf>
    <xf numFmtId="0" fontId="7" fillId="0" borderId="58" xfId="0" applyFont="1" applyFill="1" applyBorder="1" applyAlignment="1">
      <alignment horizontal="center" wrapText="1"/>
    </xf>
    <xf numFmtId="0" fontId="7" fillId="37" borderId="27" xfId="0" applyFont="1" applyFill="1" applyBorder="1" applyAlignment="1">
      <alignment horizontal="center" wrapText="1"/>
    </xf>
    <xf numFmtId="0" fontId="7" fillId="0" borderId="42" xfId="0" applyFont="1" applyFill="1" applyBorder="1" applyAlignment="1">
      <alignment horizontal="center" wrapText="1"/>
    </xf>
    <xf numFmtId="0" fontId="7" fillId="37" borderId="59" xfId="0" applyFont="1" applyFill="1" applyBorder="1" applyAlignment="1">
      <alignment horizontal="center" wrapText="1"/>
    </xf>
    <xf numFmtId="0" fontId="0" fillId="0" borderId="39" xfId="0" applyFont="1" applyBorder="1" applyAlignment="1">
      <alignment horizontal="center" wrapText="1"/>
    </xf>
    <xf numFmtId="0" fontId="0" fillId="0" borderId="38" xfId="0" applyFont="1" applyBorder="1" applyAlignment="1">
      <alignment horizontal="center" wrapText="1"/>
    </xf>
    <xf numFmtId="0" fontId="56" fillId="0" borderId="40" xfId="0" applyFont="1" applyFill="1" applyBorder="1" applyAlignment="1">
      <alignment vertical="center" wrapText="1"/>
    </xf>
    <xf numFmtId="0" fontId="19" fillId="0" borderId="31" xfId="0" applyFont="1" applyFill="1" applyBorder="1" applyAlignment="1">
      <alignment vertical="center" wrapText="1"/>
    </xf>
    <xf numFmtId="0" fontId="56" fillId="0" borderId="31" xfId="0" applyFont="1" applyFill="1" applyBorder="1" applyAlignment="1">
      <alignment horizontal="center" vertical="center" wrapText="1"/>
    </xf>
    <xf numFmtId="0" fontId="58" fillId="0" borderId="0" xfId="0" applyFont="1" applyAlignment="1">
      <alignment horizontal="justify" vertical="center"/>
    </xf>
    <xf numFmtId="0" fontId="59" fillId="0" borderId="60" xfId="0" applyFont="1" applyBorder="1" applyAlignment="1">
      <alignment vertical="center"/>
    </xf>
    <xf numFmtId="0" fontId="0" fillId="0" borderId="61" xfId="0" applyFont="1" applyBorder="1" applyAlignment="1">
      <alignment vertical="center" wrapText="1"/>
    </xf>
    <xf numFmtId="0" fontId="7" fillId="37" borderId="50" xfId="0" applyFont="1" applyFill="1" applyBorder="1" applyAlignment="1">
      <alignment horizontal="center" wrapText="1"/>
    </xf>
    <xf numFmtId="0" fontId="7" fillId="37" borderId="42" xfId="0" applyFont="1" applyFill="1" applyBorder="1" applyAlignment="1">
      <alignment horizontal="center" wrapText="1"/>
    </xf>
    <xf numFmtId="0" fontId="57" fillId="42" borderId="62" xfId="0" applyFont="1" applyFill="1" applyBorder="1" applyAlignment="1">
      <alignment horizontal="center" vertical="center" wrapText="1"/>
    </xf>
    <xf numFmtId="0" fontId="19" fillId="0" borderId="0" xfId="0" applyFont="1" applyAlignment="1">
      <alignment horizontal="center"/>
    </xf>
    <xf numFmtId="14" fontId="0" fillId="0" borderId="0" xfId="0" applyNumberFormat="1" applyAlignment="1">
      <alignment/>
    </xf>
    <xf numFmtId="0" fontId="0" fillId="0" borderId="39" xfId="0" applyFont="1" applyBorder="1" applyAlignment="1">
      <alignment horizontal="center" vertical="center" wrapText="1"/>
    </xf>
    <xf numFmtId="0" fontId="0" fillId="0" borderId="62" xfId="0" applyFont="1" applyBorder="1" applyAlignment="1">
      <alignment horizontal="center" vertical="center" wrapText="1"/>
    </xf>
    <xf numFmtId="0" fontId="8" fillId="0" borderId="63" xfId="0" applyFont="1" applyBorder="1" applyAlignment="1">
      <alignment wrapText="1"/>
    </xf>
    <xf numFmtId="0" fontId="8" fillId="0" borderId="63" xfId="0" applyFont="1" applyBorder="1" applyAlignment="1">
      <alignment horizontal="center" wrapText="1"/>
    </xf>
    <xf numFmtId="0" fontId="8" fillId="0" borderId="0" xfId="0" applyFont="1" applyBorder="1" applyAlignment="1">
      <alignment horizontal="center" wrapText="1"/>
    </xf>
    <xf numFmtId="0" fontId="7" fillId="37" borderId="64" xfId="0" applyFont="1" applyFill="1" applyBorder="1" applyAlignment="1">
      <alignment horizontal="center" wrapText="1"/>
    </xf>
    <xf numFmtId="0" fontId="0" fillId="0" borderId="0" xfId="0" applyBorder="1" applyAlignment="1">
      <alignment/>
    </xf>
    <xf numFmtId="0" fontId="0" fillId="0" borderId="65" xfId="0" applyBorder="1" applyAlignment="1">
      <alignment/>
    </xf>
    <xf numFmtId="0" fontId="0" fillId="0" borderId="27" xfId="0" applyBorder="1" applyAlignment="1">
      <alignment/>
    </xf>
    <xf numFmtId="0" fontId="0" fillId="0" borderId="45" xfId="0" applyBorder="1" applyAlignment="1">
      <alignment/>
    </xf>
    <xf numFmtId="0" fontId="0" fillId="0" borderId="28" xfId="0" applyBorder="1" applyAlignment="1">
      <alignment/>
    </xf>
    <xf numFmtId="0" fontId="0" fillId="40" borderId="66"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8" fillId="0" borderId="7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37" borderId="72" xfId="0" applyFont="1" applyFill="1" applyBorder="1" applyAlignment="1">
      <alignment horizontal="center" wrapText="1"/>
    </xf>
    <xf numFmtId="0" fontId="7" fillId="37" borderId="73" xfId="0" applyFont="1" applyFill="1" applyBorder="1" applyAlignment="1">
      <alignment horizontal="center" wrapText="1"/>
    </xf>
    <xf numFmtId="0" fontId="56" fillId="0" borderId="74" xfId="0" applyFont="1" applyFill="1" applyBorder="1" applyAlignment="1">
      <alignment horizontal="center" vertical="center" wrapText="1"/>
    </xf>
    <xf numFmtId="0" fontId="7" fillId="37" borderId="75" xfId="0" applyFont="1" applyFill="1" applyBorder="1" applyAlignment="1">
      <alignment horizontal="center" wrapText="1"/>
    </xf>
    <xf numFmtId="0" fontId="7" fillId="37" borderId="66" xfId="0" applyFont="1" applyFill="1" applyBorder="1" applyAlignment="1">
      <alignment horizontal="center" wrapText="1"/>
    </xf>
    <xf numFmtId="0" fontId="56" fillId="0" borderId="76" xfId="0" applyFont="1" applyFill="1" applyBorder="1" applyAlignment="1">
      <alignment horizontal="center" vertical="center" wrapText="1"/>
    </xf>
    <xf numFmtId="0" fontId="0" fillId="0" borderId="29" xfId="0" applyBorder="1" applyAlignment="1">
      <alignment/>
    </xf>
    <xf numFmtId="0" fontId="0" fillId="0" borderId="75" xfId="0" applyBorder="1" applyAlignment="1">
      <alignment/>
    </xf>
    <xf numFmtId="0" fontId="56" fillId="0" borderId="77" xfId="0" applyFont="1" applyFill="1" applyBorder="1" applyAlignment="1">
      <alignment horizontal="center" vertical="center"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7" fillId="38" borderId="41" xfId="0" applyFont="1" applyFill="1" applyBorder="1" applyAlignment="1">
      <alignment horizontal="left" wrapText="1"/>
    </xf>
    <xf numFmtId="0" fontId="7" fillId="38" borderId="78" xfId="0" applyFont="1" applyFill="1" applyBorder="1" applyAlignment="1">
      <alignment horizontal="left" wrapText="1"/>
    </xf>
    <xf numFmtId="0" fontId="7" fillId="38" borderId="79" xfId="0" applyFont="1" applyFill="1" applyBorder="1" applyAlignment="1">
      <alignment horizontal="left" wrapText="1"/>
    </xf>
    <xf numFmtId="0" fontId="7" fillId="38" borderId="80" xfId="0" applyFont="1" applyFill="1" applyBorder="1" applyAlignment="1">
      <alignment horizontal="left" wrapText="1"/>
    </xf>
    <xf numFmtId="0" fontId="7" fillId="39" borderId="50" xfId="0" applyFont="1" applyFill="1" applyBorder="1" applyAlignment="1">
      <alignment horizontal="left"/>
    </xf>
    <xf numFmtId="0" fontId="7" fillId="39" borderId="64" xfId="0" applyFont="1" applyFill="1" applyBorder="1" applyAlignment="1">
      <alignment horizontal="left"/>
    </xf>
    <xf numFmtId="0" fontId="7" fillId="37" borderId="42" xfId="0" applyFont="1" applyFill="1" applyBorder="1" applyAlignment="1">
      <alignment horizontal="center" vertical="center" wrapText="1"/>
    </xf>
    <xf numFmtId="0" fontId="7" fillId="37" borderId="50" xfId="0" applyFont="1" applyFill="1" applyBorder="1" applyAlignment="1">
      <alignment horizontal="center" wrapText="1"/>
    </xf>
    <xf numFmtId="0" fontId="7" fillId="37" borderId="58" xfId="0" applyFont="1" applyFill="1" applyBorder="1" applyAlignment="1">
      <alignment horizontal="center" wrapText="1"/>
    </xf>
    <xf numFmtId="0" fontId="7" fillId="0" borderId="50" xfId="0" applyFont="1" applyFill="1" applyBorder="1" applyAlignment="1">
      <alignment horizontal="center" wrapText="1"/>
    </xf>
    <xf numFmtId="0" fontId="7" fillId="0" borderId="64" xfId="0" applyFont="1" applyFill="1" applyBorder="1" applyAlignment="1">
      <alignment horizontal="center" wrapText="1"/>
    </xf>
    <xf numFmtId="0" fontId="10" fillId="39" borderId="50" xfId="0" applyFont="1" applyFill="1" applyBorder="1" applyAlignment="1">
      <alignment horizontal="left" wrapText="1"/>
    </xf>
    <xf numFmtId="0" fontId="10" fillId="39" borderId="64" xfId="0" applyFont="1" applyFill="1" applyBorder="1" applyAlignment="1">
      <alignment horizontal="left" wrapText="1"/>
    </xf>
    <xf numFmtId="0" fontId="7" fillId="38" borderId="50" xfId="0" applyFont="1" applyFill="1" applyBorder="1" applyAlignment="1">
      <alignment horizontal="left" wrapText="1"/>
    </xf>
    <xf numFmtId="0" fontId="7" fillId="38" borderId="64" xfId="0" applyFont="1" applyFill="1" applyBorder="1" applyAlignment="1">
      <alignment horizontal="left" wrapText="1"/>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7" fillId="37" borderId="42" xfId="0" applyFont="1" applyFill="1" applyBorder="1" applyAlignment="1">
      <alignment horizontal="center" wrapText="1"/>
    </xf>
    <xf numFmtId="0" fontId="7" fillId="39" borderId="58" xfId="0" applyFont="1" applyFill="1" applyBorder="1" applyAlignment="1">
      <alignment horizontal="left"/>
    </xf>
    <xf numFmtId="0" fontId="8" fillId="0" borderId="50" xfId="0" applyFont="1" applyFill="1" applyBorder="1" applyAlignment="1">
      <alignment horizontal="left" wrapText="1"/>
    </xf>
    <xf numFmtId="0" fontId="8" fillId="0" borderId="58" xfId="0" applyFont="1" applyFill="1" applyBorder="1" applyAlignment="1">
      <alignment horizontal="left" wrapText="1"/>
    </xf>
    <xf numFmtId="0" fontId="7" fillId="39" borderId="50" xfId="0" applyFont="1" applyFill="1" applyBorder="1" applyAlignment="1">
      <alignment horizontal="center" wrapText="1"/>
    </xf>
    <xf numFmtId="0" fontId="7" fillId="39" borderId="64" xfId="0" applyFont="1" applyFill="1" applyBorder="1" applyAlignment="1">
      <alignment horizontal="center" wrapText="1"/>
    </xf>
    <xf numFmtId="0" fontId="7" fillId="38" borderId="50" xfId="0" applyFont="1" applyFill="1" applyBorder="1" applyAlignment="1">
      <alignment horizontal="center" vertical="center" wrapText="1"/>
    </xf>
    <xf numFmtId="0" fontId="7" fillId="38" borderId="64" xfId="0" applyFont="1" applyFill="1" applyBorder="1" applyAlignment="1">
      <alignment horizontal="center" vertical="center" wrapText="1"/>
    </xf>
    <xf numFmtId="3" fontId="7" fillId="38" borderId="50" xfId="0" applyNumberFormat="1" applyFont="1" applyFill="1" applyBorder="1" applyAlignment="1">
      <alignment horizontal="center"/>
    </xf>
    <xf numFmtId="3" fontId="7" fillId="38" borderId="64" xfId="0" applyNumberFormat="1" applyFont="1" applyFill="1" applyBorder="1" applyAlignment="1">
      <alignment horizontal="center"/>
    </xf>
    <xf numFmtId="0" fontId="7" fillId="43" borderId="50" xfId="0" applyFont="1" applyFill="1" applyBorder="1" applyAlignment="1">
      <alignment horizontal="center" wrapText="1"/>
    </xf>
    <xf numFmtId="0" fontId="7" fillId="43" borderId="58" xfId="0" applyFont="1" applyFill="1" applyBorder="1" applyAlignment="1">
      <alignment horizontal="center" wrapText="1"/>
    </xf>
    <xf numFmtId="0" fontId="8" fillId="0" borderId="27" xfId="0" applyFont="1" applyBorder="1" applyAlignment="1">
      <alignment horizontal="center" wrapText="1"/>
    </xf>
    <xf numFmtId="0" fontId="7" fillId="37" borderId="29" xfId="0" applyFont="1" applyFill="1" applyBorder="1" applyAlignment="1">
      <alignment horizontal="center" vertical="center" wrapText="1"/>
    </xf>
    <xf numFmtId="0" fontId="7" fillId="37" borderId="28" xfId="0" applyFont="1" applyFill="1" applyBorder="1" applyAlignment="1">
      <alignment horizontal="center" vertical="center" wrapText="1"/>
    </xf>
    <xf numFmtId="0" fontId="7" fillId="38" borderId="58" xfId="0" applyFont="1" applyFill="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188" fontId="8" fillId="0" borderId="81" xfId="51" applyFont="1" applyBorder="1" applyAlignment="1">
      <alignment horizontal="center" vertical="center" wrapText="1"/>
    </xf>
    <xf numFmtId="188" fontId="8" fillId="0" borderId="82" xfId="51" applyFont="1" applyBorder="1" applyAlignment="1">
      <alignment horizontal="center" vertical="center" wrapText="1"/>
    </xf>
    <xf numFmtId="188" fontId="8" fillId="0" borderId="83" xfId="51" applyFont="1" applyBorder="1" applyAlignment="1">
      <alignment horizontal="center" vertical="center" wrapText="1"/>
    </xf>
    <xf numFmtId="0" fontId="7" fillId="38" borderId="50" xfId="0" applyFont="1" applyFill="1" applyBorder="1" applyAlignment="1">
      <alignment horizontal="center" wrapText="1"/>
    </xf>
    <xf numFmtId="0" fontId="7" fillId="38" borderId="64" xfId="0" applyFont="1" applyFill="1" applyBorder="1" applyAlignment="1">
      <alignment horizontal="center" wrapText="1"/>
    </xf>
    <xf numFmtId="0" fontId="7" fillId="38" borderId="58" xfId="0" applyFont="1" applyFill="1" applyBorder="1" applyAlignment="1">
      <alignment horizontal="center" wrapText="1"/>
    </xf>
    <xf numFmtId="0" fontId="7" fillId="39" borderId="58" xfId="0" applyFont="1" applyFill="1" applyBorder="1" applyAlignment="1">
      <alignment horizontal="center" wrapText="1"/>
    </xf>
    <xf numFmtId="0" fontId="7" fillId="0" borderId="42" xfId="0" applyFont="1" applyFill="1" applyBorder="1" applyAlignment="1">
      <alignment horizontal="center" wrapText="1"/>
    </xf>
    <xf numFmtId="0" fontId="59" fillId="0" borderId="84" xfId="0" applyFont="1" applyBorder="1" applyAlignment="1">
      <alignment horizontal="left" vertical="center" wrapText="1"/>
    </xf>
    <xf numFmtId="0" fontId="59" fillId="0" borderId="85" xfId="0" applyFont="1" applyBorder="1" applyAlignment="1">
      <alignment horizontal="left" vertical="center" wrapText="1"/>
    </xf>
    <xf numFmtId="0" fontId="57" fillId="0" borderId="86" xfId="0" applyFont="1" applyBorder="1" applyAlignment="1">
      <alignment horizontal="justify" vertical="center" wrapText="1"/>
    </xf>
    <xf numFmtId="0" fontId="57" fillId="0" borderId="55" xfId="0" applyFont="1" applyBorder="1" applyAlignment="1">
      <alignment horizontal="justify" vertical="center" wrapText="1"/>
    </xf>
    <xf numFmtId="0" fontId="57" fillId="0" borderId="87" xfId="0" applyFont="1" applyBorder="1" applyAlignment="1">
      <alignment horizontal="justify" vertical="center" wrapText="1"/>
    </xf>
    <xf numFmtId="0" fontId="57" fillId="0" borderId="74" xfId="0" applyFont="1" applyBorder="1" applyAlignment="1">
      <alignment horizontal="justify" vertical="center" wrapText="1"/>
    </xf>
    <xf numFmtId="0" fontId="56" fillId="35" borderId="88" xfId="0" applyFont="1" applyFill="1" applyBorder="1" applyAlignment="1">
      <alignment vertical="center" wrapText="1"/>
    </xf>
    <xf numFmtId="0" fontId="56" fillId="35" borderId="89" xfId="0" applyFont="1" applyFill="1" applyBorder="1" applyAlignment="1">
      <alignment vertical="center" wrapText="1"/>
    </xf>
    <xf numFmtId="0" fontId="58" fillId="0" borderId="90" xfId="0" applyFont="1" applyBorder="1" applyAlignment="1">
      <alignment horizontal="left" vertical="center" wrapText="1"/>
    </xf>
    <xf numFmtId="0" fontId="58" fillId="0" borderId="91" xfId="0" applyFont="1" applyBorder="1" applyAlignment="1">
      <alignment horizontal="left" vertical="center" wrapText="1"/>
    </xf>
    <xf numFmtId="0" fontId="57" fillId="42" borderId="38" xfId="0" applyFont="1" applyFill="1" applyBorder="1" applyAlignment="1">
      <alignment horizontal="center" vertical="center" wrapText="1"/>
    </xf>
    <xf numFmtId="0" fontId="57" fillId="42" borderId="62" xfId="0" applyFont="1" applyFill="1" applyBorder="1" applyAlignment="1">
      <alignment horizontal="center" vertical="center" wrapText="1"/>
    </xf>
    <xf numFmtId="203" fontId="0" fillId="0" borderId="86" xfId="46" applyNumberFormat="1" applyBorder="1" applyAlignment="1">
      <alignment horizontal="center" vertical="center" wrapText="1"/>
    </xf>
    <xf numFmtId="203" fontId="0" fillId="0" borderId="92" xfId="46" applyNumberForma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60" fillId="0" borderId="95" xfId="0" applyFont="1" applyBorder="1" applyAlignment="1">
      <alignment vertical="center" wrapText="1"/>
    </xf>
    <xf numFmtId="0" fontId="60" fillId="0" borderId="30" xfId="0" applyFont="1" applyBorder="1" applyAlignment="1">
      <alignment vertical="center" wrapText="1"/>
    </xf>
    <xf numFmtId="0" fontId="56" fillId="0" borderId="96" xfId="0" applyFont="1" applyBorder="1" applyAlignment="1">
      <alignment vertical="center" wrapText="1"/>
    </xf>
    <xf numFmtId="0" fontId="56" fillId="0" borderId="33" xfId="0" applyFont="1" applyBorder="1" applyAlignment="1">
      <alignment vertical="center" wrapText="1"/>
    </xf>
    <xf numFmtId="0" fontId="60" fillId="0" borderId="96" xfId="0" applyFont="1" applyBorder="1" applyAlignment="1">
      <alignment vertical="center" wrapText="1"/>
    </xf>
    <xf numFmtId="0" fontId="60" fillId="0" borderId="33" xfId="0" applyFont="1" applyBorder="1" applyAlignment="1">
      <alignment vertical="center" wrapText="1"/>
    </xf>
    <xf numFmtId="0" fontId="56" fillId="35" borderId="61" xfId="0" applyFont="1" applyFill="1" applyBorder="1" applyAlignment="1">
      <alignment horizontal="center" vertical="center" wrapText="1"/>
    </xf>
    <xf numFmtId="0" fontId="56" fillId="35" borderId="91" xfId="0" applyFont="1" applyFill="1" applyBorder="1" applyAlignment="1">
      <alignment horizontal="center" vertical="center" wrapText="1"/>
    </xf>
    <xf numFmtId="0" fontId="7" fillId="43" borderId="97" xfId="0" applyFont="1" applyFill="1" applyBorder="1" applyAlignment="1">
      <alignment horizontal="center" wrapText="1"/>
    </xf>
    <xf numFmtId="0" fontId="7" fillId="43" borderId="98" xfId="0" applyFont="1" applyFill="1" applyBorder="1" applyAlignment="1">
      <alignment horizontal="center" wrapText="1"/>
    </xf>
    <xf numFmtId="0" fontId="56" fillId="35" borderId="60" xfId="0" applyFont="1" applyFill="1" applyBorder="1" applyAlignment="1">
      <alignment horizontal="center" vertical="center" wrapText="1"/>
    </xf>
    <xf numFmtId="0" fontId="56" fillId="35" borderId="90" xfId="0" applyFont="1" applyFill="1" applyBorder="1" applyAlignment="1">
      <alignment horizontal="center" vertical="center" wrapText="1"/>
    </xf>
    <xf numFmtId="0" fontId="56" fillId="35" borderId="87" xfId="0" applyFont="1" applyFill="1" applyBorder="1" applyAlignment="1">
      <alignment horizontal="left" vertical="center" wrapText="1" indent="15"/>
    </xf>
    <xf numFmtId="0" fontId="56" fillId="35" borderId="31" xfId="0" applyFont="1" applyFill="1" applyBorder="1" applyAlignment="1">
      <alignment horizontal="left" vertical="center" wrapText="1" indent="15"/>
    </xf>
    <xf numFmtId="0" fontId="7" fillId="0" borderId="99" xfId="0" applyFont="1" applyBorder="1" applyAlignment="1">
      <alignment horizontal="justify" vertical="center" wrapText="1"/>
    </xf>
    <xf numFmtId="0" fontId="7" fillId="0" borderId="100" xfId="0" applyFont="1" applyBorder="1" applyAlignment="1">
      <alignment horizontal="justify" vertical="center" wrapText="1"/>
    </xf>
    <xf numFmtId="0" fontId="7" fillId="0" borderId="101" xfId="0" applyFont="1" applyBorder="1" applyAlignment="1">
      <alignment horizontal="justify" vertical="center" wrapText="1"/>
    </xf>
    <xf numFmtId="0" fontId="7" fillId="0" borderId="25" xfId="0" applyFont="1" applyBorder="1" applyAlignment="1">
      <alignment horizontal="justify" vertical="center" wrapText="1"/>
    </xf>
    <xf numFmtId="0" fontId="7" fillId="37" borderId="26" xfId="0" applyFont="1" applyFill="1" applyBorder="1" applyAlignment="1">
      <alignment horizontal="left" wrapText="1"/>
    </xf>
    <xf numFmtId="0" fontId="7" fillId="37" borderId="102" xfId="0" applyFont="1" applyFill="1" applyBorder="1" applyAlignment="1">
      <alignment horizontal="left" wrapText="1"/>
    </xf>
    <xf numFmtId="0" fontId="8" fillId="0" borderId="73" xfId="0" applyFont="1" applyBorder="1" applyAlignment="1">
      <alignment horizontal="center" vertical="center" wrapText="1"/>
    </xf>
    <xf numFmtId="0" fontId="8" fillId="0" borderId="48" xfId="0" applyFont="1" applyBorder="1" applyAlignment="1">
      <alignment horizontal="center" vertical="center" wrapText="1"/>
    </xf>
    <xf numFmtId="3" fontId="7" fillId="38" borderId="50" xfId="0" applyNumberFormat="1" applyFont="1" applyFill="1" applyBorder="1" applyAlignment="1">
      <alignment horizontal="center" wrapText="1"/>
    </xf>
    <xf numFmtId="3" fontId="7" fillId="38" borderId="64" xfId="0" applyNumberFormat="1" applyFont="1" applyFill="1" applyBorder="1" applyAlignment="1">
      <alignment horizontal="center" wrapText="1"/>
    </xf>
    <xf numFmtId="3" fontId="7" fillId="38" borderId="97" xfId="0" applyNumberFormat="1" applyFont="1" applyFill="1" applyBorder="1" applyAlignment="1">
      <alignment horizontal="center" wrapText="1"/>
    </xf>
    <xf numFmtId="3" fontId="7" fillId="38" borderId="103" xfId="0" applyNumberFormat="1" applyFont="1" applyFill="1" applyBorder="1" applyAlignment="1">
      <alignment horizontal="center" wrapText="1"/>
    </xf>
    <xf numFmtId="0" fontId="7" fillId="43" borderId="60" xfId="0" applyFont="1" applyFill="1" applyBorder="1" applyAlignment="1">
      <alignment horizontal="center" wrapText="1"/>
    </xf>
    <xf numFmtId="0" fontId="7" fillId="43" borderId="104" xfId="0" applyFont="1" applyFill="1" applyBorder="1" applyAlignment="1">
      <alignment horizontal="center" wrapText="1"/>
    </xf>
    <xf numFmtId="3" fontId="7" fillId="38" borderId="42" xfId="0" applyNumberFormat="1" applyFont="1" applyFill="1" applyBorder="1" applyAlignment="1">
      <alignment horizontal="center" wrapText="1"/>
    </xf>
    <xf numFmtId="0" fontId="19" fillId="0" borderId="0" xfId="0" applyFont="1" applyAlignment="1">
      <alignment horizontal="center"/>
    </xf>
    <xf numFmtId="193" fontId="12" fillId="0" borderId="0" xfId="0" applyNumberFormat="1" applyFont="1" applyBorder="1" applyAlignment="1">
      <alignment horizontal="center"/>
    </xf>
    <xf numFmtId="0" fontId="13" fillId="0" borderId="0" xfId="0" applyFont="1" applyBorder="1" applyAlignment="1">
      <alignment horizontal="center" wrapText="1"/>
    </xf>
    <xf numFmtId="0" fontId="14" fillId="0" borderId="0" xfId="0" applyFont="1" applyBorder="1" applyAlignment="1">
      <alignment wrapText="1"/>
    </xf>
    <xf numFmtId="0" fontId="16" fillId="0" borderId="0" xfId="0" applyFont="1" applyBorder="1" applyAlignment="1">
      <alignment horizontal="center" wrapText="1"/>
    </xf>
    <xf numFmtId="0" fontId="6" fillId="33" borderId="18" xfId="0" applyFont="1" applyFill="1" applyBorder="1" applyAlignment="1">
      <alignment horizont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Currency" xfId="50"/>
    <cellStyle name="Currency [0]" xfId="51"/>
    <cellStyle name="Moneda 2" xfId="52"/>
    <cellStyle name="Neutral" xfId="53"/>
    <cellStyle name="Normal 2" xfId="54"/>
    <cellStyle name="Normal 2 2"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ISCOGRQ\Cuentas_Estatales\C%20-%20Aguirre\GRQ%20Clientes\Emsa%20-%20Loteria%20de%20Manizales\Proceso%20Cia%202014-2015\Resumen%20de%20Segur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SCOGRQ\Cuentas_Estatales\C%20-%20Aguirre\GRQ%20Clientes\Emsa%20-%20Loteria%20de%20Manizales\Proceso%20Cia%202014-2015\Servidores%20P&#250;blicos\Cal.%20Slip%20%20P&#243;liza%20RCSP%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ños Materiales"/>
      <sheetName val="Automóviles"/>
      <sheetName val="RC. Servidores Públicos"/>
      <sheetName val="RESUMEN"/>
    </sheetNames>
    <sheetDataSet>
      <sheetData sheetId="0">
        <row r="38">
          <cell r="D38">
            <v>0</v>
          </cell>
        </row>
        <row r="132">
          <cell r="D1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d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321"/>
  <sheetViews>
    <sheetView showGridLines="0" tabSelected="1" zoomScale="90" zoomScaleNormal="90" zoomScalePageLayoutView="0" workbookViewId="0" topLeftCell="A116">
      <selection activeCell="D5" sqref="D5:D6"/>
    </sheetView>
  </sheetViews>
  <sheetFormatPr defaultColWidth="11.421875" defaultRowHeight="12.75"/>
  <cols>
    <col min="1" max="1" width="70.00390625" style="1" customWidth="1"/>
    <col min="2" max="2" width="37.00390625" style="2" customWidth="1"/>
    <col min="3" max="3" width="17.140625" style="62" customWidth="1"/>
    <col min="4" max="4" width="13.00390625" style="1" customWidth="1"/>
    <col min="5" max="5" width="13.140625" style="1" customWidth="1"/>
    <col min="6" max="16384" width="11.421875" style="1" customWidth="1"/>
  </cols>
  <sheetData>
    <row r="2" spans="1:3" ht="32.25" customHeight="1">
      <c r="A2" s="261" t="s">
        <v>0</v>
      </c>
      <c r="B2" s="261"/>
      <c r="C2" s="261"/>
    </row>
    <row r="3" spans="1:3" ht="23.25" customHeight="1">
      <c r="A3" s="262" t="s">
        <v>360</v>
      </c>
      <c r="B3" s="262"/>
      <c r="C3" s="262"/>
    </row>
    <row r="4" spans="1:2" ht="27.75" customHeight="1" thickBot="1">
      <c r="A4" s="3"/>
      <c r="B4" s="3"/>
    </row>
    <row r="5" spans="1:5" s="4" customFormat="1" ht="18.75" customHeight="1" thickTop="1">
      <c r="A5" s="82" t="s">
        <v>1</v>
      </c>
      <c r="B5" s="83" t="s">
        <v>2</v>
      </c>
      <c r="C5" s="269" t="s">
        <v>233</v>
      </c>
      <c r="D5" s="269" t="s">
        <v>367</v>
      </c>
      <c r="E5" s="269" t="s">
        <v>368</v>
      </c>
    </row>
    <row r="6" spans="1:5" s="4" customFormat="1" ht="20.25" customHeight="1" thickBot="1">
      <c r="A6" s="84" t="s">
        <v>3</v>
      </c>
      <c r="B6" s="83" t="s">
        <v>4</v>
      </c>
      <c r="C6" s="269"/>
      <c r="D6" s="269"/>
      <c r="E6" s="269"/>
    </row>
    <row r="7" spans="1:5" ht="43.5" customHeight="1" thickTop="1">
      <c r="A7" s="5" t="s">
        <v>5</v>
      </c>
      <c r="B7" s="6"/>
      <c r="C7" s="105"/>
      <c r="D7" s="105"/>
      <c r="E7" s="105"/>
    </row>
    <row r="8" spans="1:5" ht="19.5" customHeight="1">
      <c r="A8" s="7" t="s">
        <v>6</v>
      </c>
      <c r="B8" s="8">
        <f>100000000*1.05</f>
        <v>105000000</v>
      </c>
      <c r="C8" s="87" t="s">
        <v>234</v>
      </c>
      <c r="D8" s="87" t="s">
        <v>74</v>
      </c>
      <c r="E8" s="87" t="s">
        <v>74</v>
      </c>
    </row>
    <row r="9" spans="1:5" ht="19.5" customHeight="1">
      <c r="A9" s="7" t="s">
        <v>7</v>
      </c>
      <c r="B9" s="8">
        <f>20000000*1.05</f>
        <v>21000000</v>
      </c>
      <c r="C9" s="87" t="s">
        <v>234</v>
      </c>
      <c r="D9" s="87" t="s">
        <v>74</v>
      </c>
      <c r="E9" s="87" t="s">
        <v>74</v>
      </c>
    </row>
    <row r="10" spans="1:5" ht="19.5" customHeight="1">
      <c r="A10" s="9" t="s">
        <v>8</v>
      </c>
      <c r="B10" s="8">
        <f>9700000*1.05</f>
        <v>10185000</v>
      </c>
      <c r="C10" s="87" t="s">
        <v>234</v>
      </c>
      <c r="D10" s="87" t="s">
        <v>369</v>
      </c>
      <c r="E10" s="87" t="s">
        <v>74</v>
      </c>
    </row>
    <row r="11" spans="1:5" ht="19.5" customHeight="1">
      <c r="A11" s="9" t="s">
        <v>9</v>
      </c>
      <c r="B11" s="8">
        <f>16350000*1.05</f>
        <v>17167500</v>
      </c>
      <c r="C11" s="87" t="s">
        <v>234</v>
      </c>
      <c r="D11" s="87" t="s">
        <v>74</v>
      </c>
      <c r="E11" s="87" t="s">
        <v>74</v>
      </c>
    </row>
    <row r="12" spans="1:5" ht="19.5" customHeight="1">
      <c r="A12" s="9"/>
      <c r="B12" s="8"/>
      <c r="C12" s="107"/>
      <c r="D12" s="107"/>
      <c r="E12" s="107"/>
    </row>
    <row r="13" spans="1:5" s="12" customFormat="1" ht="19.5" customHeight="1">
      <c r="A13" s="10" t="s">
        <v>10</v>
      </c>
      <c r="B13" s="11">
        <f>SUM(B8:B12)</f>
        <v>153352500</v>
      </c>
      <c r="C13" s="87" t="s">
        <v>234</v>
      </c>
      <c r="D13" s="87" t="s">
        <v>74</v>
      </c>
      <c r="E13" s="87" t="s">
        <v>74</v>
      </c>
    </row>
    <row r="14" spans="1:5" s="12" customFormat="1" ht="19.5" customHeight="1">
      <c r="A14" s="13" t="s">
        <v>11</v>
      </c>
      <c r="B14" s="6">
        <v>8051006</v>
      </c>
      <c r="C14" s="87" t="s">
        <v>234</v>
      </c>
      <c r="D14" s="87" t="s">
        <v>74</v>
      </c>
      <c r="E14" s="87" t="s">
        <v>74</v>
      </c>
    </row>
    <row r="15" spans="1:5" s="12" customFormat="1" ht="19.5" customHeight="1">
      <c r="A15" s="5"/>
      <c r="B15" s="14"/>
      <c r="C15" s="108"/>
      <c r="D15" s="108"/>
      <c r="E15" s="108"/>
    </row>
    <row r="16" spans="1:5" s="12" customFormat="1" ht="24.75" customHeight="1">
      <c r="A16" s="274" t="s">
        <v>12</v>
      </c>
      <c r="B16" s="275"/>
      <c r="C16" s="275"/>
      <c r="D16" s="105"/>
      <c r="E16" s="105"/>
    </row>
    <row r="17" spans="1:5" s="12" customFormat="1" ht="81" customHeight="1">
      <c r="A17" s="15" t="s">
        <v>13</v>
      </c>
      <c r="B17" s="16">
        <f>304437248*1.05</f>
        <v>319659110.40000004</v>
      </c>
      <c r="C17" s="87" t="s">
        <v>234</v>
      </c>
      <c r="D17" s="87" t="s">
        <v>74</v>
      </c>
      <c r="E17" s="87" t="s">
        <v>74</v>
      </c>
    </row>
    <row r="18" spans="1:5" ht="21.75" customHeight="1">
      <c r="A18" s="7" t="s">
        <v>14</v>
      </c>
      <c r="B18" s="6">
        <f>30564000*1.05</f>
        <v>32092200</v>
      </c>
      <c r="C18" s="87" t="s">
        <v>234</v>
      </c>
      <c r="D18" s="87" t="s">
        <v>74</v>
      </c>
      <c r="E18" s="87" t="s">
        <v>74</v>
      </c>
    </row>
    <row r="19" spans="1:5" ht="19.5" customHeight="1">
      <c r="A19" s="7" t="s">
        <v>11</v>
      </c>
      <c r="B19" s="6">
        <v>18466943</v>
      </c>
      <c r="C19" s="87" t="s">
        <v>234</v>
      </c>
      <c r="D19" s="87" t="s">
        <v>369</v>
      </c>
      <c r="E19" s="87" t="s">
        <v>74</v>
      </c>
    </row>
    <row r="20" spans="1:5" ht="19.5" customHeight="1">
      <c r="A20" s="15"/>
      <c r="B20" s="16"/>
      <c r="C20" s="87"/>
      <c r="D20" s="87" t="s">
        <v>74</v>
      </c>
      <c r="E20" s="87" t="s">
        <v>74</v>
      </c>
    </row>
    <row r="21" spans="1:5" ht="24.75" customHeight="1">
      <c r="A21" s="267" t="s">
        <v>74</v>
      </c>
      <c r="B21" s="268"/>
      <c r="C21" s="268"/>
      <c r="D21" s="267" t="s">
        <v>74</v>
      </c>
      <c r="E21" s="282"/>
    </row>
    <row r="22" spans="1:5" ht="24.75" customHeight="1">
      <c r="A22" s="208" t="s">
        <v>312</v>
      </c>
      <c r="B22" s="209">
        <v>319659110</v>
      </c>
      <c r="C22" s="210" t="s">
        <v>234</v>
      </c>
      <c r="D22" s="105"/>
      <c r="E22" s="105"/>
    </row>
    <row r="23" spans="1:5" ht="24.75" customHeight="1">
      <c r="A23" s="203" t="s">
        <v>313</v>
      </c>
      <c r="B23" s="212">
        <v>17167500</v>
      </c>
      <c r="C23" s="213" t="s">
        <v>234</v>
      </c>
      <c r="D23" s="87" t="s">
        <v>74</v>
      </c>
      <c r="E23" s="87" t="s">
        <v>74</v>
      </c>
    </row>
    <row r="24" spans="1:5" ht="21.75" customHeight="1">
      <c r="A24" s="204" t="s">
        <v>15</v>
      </c>
      <c r="B24" s="206">
        <f>B8</f>
        <v>105000000</v>
      </c>
      <c r="C24" s="87" t="s">
        <v>234</v>
      </c>
      <c r="D24" s="87" t="s">
        <v>74</v>
      </c>
      <c r="E24" s="87" t="s">
        <v>74</v>
      </c>
    </row>
    <row r="25" spans="1:5" ht="21.75" customHeight="1">
      <c r="A25" s="205" t="s">
        <v>16</v>
      </c>
      <c r="B25" s="207">
        <f>B10</f>
        <v>10185000</v>
      </c>
      <c r="C25" s="86" t="s">
        <v>234</v>
      </c>
      <c r="D25" s="87" t="s">
        <v>369</v>
      </c>
      <c r="E25" s="87" t="s">
        <v>74</v>
      </c>
    </row>
    <row r="26" spans="1:5" ht="24.75" customHeight="1">
      <c r="A26" s="267" t="s">
        <v>17</v>
      </c>
      <c r="B26" s="268"/>
      <c r="C26" s="268"/>
      <c r="D26" s="105"/>
      <c r="E26" s="105"/>
    </row>
    <row r="27" spans="1:5" ht="21.75" customHeight="1">
      <c r="A27" s="7" t="s">
        <v>18</v>
      </c>
      <c r="B27" s="6">
        <f>B10</f>
        <v>10185000</v>
      </c>
      <c r="C27" s="87" t="s">
        <v>234</v>
      </c>
      <c r="D27" s="87" t="s">
        <v>74</v>
      </c>
      <c r="E27" s="87" t="s">
        <v>74</v>
      </c>
    </row>
    <row r="28" spans="1:5" ht="21.75" customHeight="1">
      <c r="A28" s="7" t="s">
        <v>11</v>
      </c>
      <c r="B28" s="6">
        <v>534712</v>
      </c>
      <c r="C28" s="87" t="s">
        <v>234</v>
      </c>
      <c r="D28" s="87" t="s">
        <v>74</v>
      </c>
      <c r="E28" s="87" t="s">
        <v>74</v>
      </c>
    </row>
    <row r="29" spans="1:5" ht="19.5" customHeight="1">
      <c r="A29" s="15"/>
      <c r="B29" s="16"/>
      <c r="C29" s="106"/>
      <c r="D29" s="87" t="s">
        <v>369</v>
      </c>
      <c r="E29" s="87" t="s">
        <v>74</v>
      </c>
    </row>
    <row r="30" spans="1:5" ht="21.75" customHeight="1">
      <c r="A30" s="276" t="s">
        <v>19</v>
      </c>
      <c r="B30" s="277"/>
      <c r="C30" s="277"/>
      <c r="D30" s="105"/>
      <c r="E30" s="105"/>
    </row>
    <row r="31" spans="1:5" ht="21.75" customHeight="1">
      <c r="A31" s="17" t="s">
        <v>20</v>
      </c>
      <c r="B31" s="103" t="s">
        <v>304</v>
      </c>
      <c r="C31" s="87" t="s">
        <v>234</v>
      </c>
      <c r="D31" s="87" t="s">
        <v>74</v>
      </c>
      <c r="E31" s="87" t="s">
        <v>74</v>
      </c>
    </row>
    <row r="32" spans="1:5" ht="21.75" customHeight="1">
      <c r="A32" s="17" t="s">
        <v>21</v>
      </c>
      <c r="B32" s="16">
        <v>100000000</v>
      </c>
      <c r="C32" s="87">
        <v>20</v>
      </c>
      <c r="D32" s="87" t="s">
        <v>74</v>
      </c>
      <c r="E32" s="87" t="s">
        <v>74</v>
      </c>
    </row>
    <row r="33" spans="1:5" ht="21.75" customHeight="1">
      <c r="A33" s="17" t="s">
        <v>22</v>
      </c>
      <c r="B33" s="16">
        <v>100000000</v>
      </c>
      <c r="C33" s="87">
        <v>20</v>
      </c>
      <c r="D33" s="87" t="s">
        <v>369</v>
      </c>
      <c r="E33" s="87" t="s">
        <v>74</v>
      </c>
    </row>
    <row r="34" spans="1:5" ht="21.75" customHeight="1">
      <c r="A34" s="17" t="s">
        <v>23</v>
      </c>
      <c r="B34" s="16">
        <v>50000000</v>
      </c>
      <c r="C34" s="87">
        <v>20</v>
      </c>
      <c r="D34" s="87" t="s">
        <v>74</v>
      </c>
      <c r="E34" s="87" t="s">
        <v>74</v>
      </c>
    </row>
    <row r="35" spans="1:5" ht="21.75" customHeight="1">
      <c r="A35" s="17" t="s">
        <v>24</v>
      </c>
      <c r="B35" s="16">
        <v>50000000</v>
      </c>
      <c r="C35" s="87">
        <v>20</v>
      </c>
      <c r="D35" s="106"/>
      <c r="E35" s="106"/>
    </row>
    <row r="36" spans="1:5" ht="21.75" customHeight="1">
      <c r="A36" s="17" t="s">
        <v>25</v>
      </c>
      <c r="B36" s="16">
        <v>50000000</v>
      </c>
      <c r="C36" s="87" t="s">
        <v>234</v>
      </c>
      <c r="D36" s="87" t="s">
        <v>74</v>
      </c>
      <c r="E36" s="87" t="s">
        <v>74</v>
      </c>
    </row>
    <row r="37" spans="1:5" ht="21" customHeight="1">
      <c r="A37" s="17" t="s">
        <v>26</v>
      </c>
      <c r="B37" s="16">
        <v>50000000</v>
      </c>
      <c r="C37" s="87">
        <v>20</v>
      </c>
      <c r="D37" s="106"/>
      <c r="E37" s="106"/>
    </row>
    <row r="38" spans="1:5" ht="21.75" customHeight="1">
      <c r="A38" s="17" t="s">
        <v>27</v>
      </c>
      <c r="B38" s="16">
        <v>10000000</v>
      </c>
      <c r="C38" s="87">
        <v>20</v>
      </c>
      <c r="D38" s="87" t="s">
        <v>74</v>
      </c>
      <c r="E38" s="87" t="s">
        <v>74</v>
      </c>
    </row>
    <row r="39" spans="1:5" ht="21.75" customHeight="1">
      <c r="A39" s="17" t="s">
        <v>28</v>
      </c>
      <c r="B39" s="16">
        <v>50000000</v>
      </c>
      <c r="C39" s="87">
        <v>20</v>
      </c>
      <c r="D39" s="87" t="s">
        <v>74</v>
      </c>
      <c r="E39" s="87" t="s">
        <v>74</v>
      </c>
    </row>
    <row r="40" spans="1:5" ht="21.75" customHeight="1">
      <c r="A40" s="17" t="s">
        <v>29</v>
      </c>
      <c r="B40" s="16">
        <v>50000000</v>
      </c>
      <c r="C40" s="87">
        <v>20</v>
      </c>
      <c r="D40" s="87" t="s">
        <v>369</v>
      </c>
      <c r="E40" s="87" t="s">
        <v>74</v>
      </c>
    </row>
    <row r="41" spans="1:5" ht="21.75" customHeight="1">
      <c r="A41" s="17" t="s">
        <v>30</v>
      </c>
      <c r="B41" s="16">
        <v>50000000</v>
      </c>
      <c r="C41" s="87">
        <v>20</v>
      </c>
      <c r="D41" s="87" t="s">
        <v>74</v>
      </c>
      <c r="E41" s="87" t="s">
        <v>74</v>
      </c>
    </row>
    <row r="42" spans="1:5" ht="22.5" customHeight="1">
      <c r="A42" s="17" t="s">
        <v>31</v>
      </c>
      <c r="B42" s="16">
        <v>20000000</v>
      </c>
      <c r="C42" s="87">
        <v>20</v>
      </c>
      <c r="D42" s="106"/>
      <c r="E42" s="106"/>
    </row>
    <row r="43" spans="1:5" ht="21.75" customHeight="1">
      <c r="A43" s="17" t="s">
        <v>32</v>
      </c>
      <c r="B43" s="16">
        <v>20000000</v>
      </c>
      <c r="C43" s="87">
        <v>20</v>
      </c>
      <c r="D43" s="106"/>
      <c r="E43" s="106"/>
    </row>
    <row r="44" spans="1:5" ht="24.75" customHeight="1">
      <c r="A44" s="17" t="s">
        <v>33</v>
      </c>
      <c r="B44" s="16">
        <v>30000000</v>
      </c>
      <c r="C44" s="87">
        <v>20</v>
      </c>
      <c r="D44" s="87" t="s">
        <v>74</v>
      </c>
      <c r="E44" s="87" t="s">
        <v>74</v>
      </c>
    </row>
    <row r="45" spans="1:5" ht="24.75" customHeight="1">
      <c r="A45" s="17" t="s">
        <v>34</v>
      </c>
      <c r="B45" s="16">
        <v>20000000</v>
      </c>
      <c r="C45" s="87" t="s">
        <v>234</v>
      </c>
      <c r="D45" s="87" t="s">
        <v>74</v>
      </c>
      <c r="E45" s="87" t="s">
        <v>74</v>
      </c>
    </row>
    <row r="46" spans="1:5" ht="24.75" customHeight="1">
      <c r="A46" s="17" t="s">
        <v>35</v>
      </c>
      <c r="B46" s="103" t="s">
        <v>36</v>
      </c>
      <c r="C46" s="87">
        <v>20</v>
      </c>
      <c r="D46" s="87" t="s">
        <v>369</v>
      </c>
      <c r="E46" s="87" t="s">
        <v>74</v>
      </c>
    </row>
    <row r="47" spans="1:5" ht="24.75" customHeight="1">
      <c r="A47" s="17" t="s">
        <v>37</v>
      </c>
      <c r="B47" s="16">
        <v>50000000</v>
      </c>
      <c r="C47" s="87">
        <v>20</v>
      </c>
      <c r="D47" s="87" t="s">
        <v>74</v>
      </c>
      <c r="E47" s="87" t="s">
        <v>74</v>
      </c>
    </row>
    <row r="48" spans="1:5" ht="49.5" customHeight="1">
      <c r="A48" s="17" t="s">
        <v>38</v>
      </c>
      <c r="B48" s="16">
        <v>50000000</v>
      </c>
      <c r="C48" s="87">
        <v>20</v>
      </c>
      <c r="D48" s="106"/>
      <c r="E48" s="106"/>
    </row>
    <row r="49" spans="1:5" ht="36.75" customHeight="1">
      <c r="A49" s="211" t="s">
        <v>314</v>
      </c>
      <c r="B49" s="16">
        <v>20000000</v>
      </c>
      <c r="C49" s="87" t="s">
        <v>234</v>
      </c>
      <c r="D49" s="106"/>
      <c r="E49" s="106"/>
    </row>
    <row r="50" spans="1:5" ht="13.5" customHeight="1">
      <c r="A50" s="17"/>
      <c r="B50" s="16"/>
      <c r="C50" s="87"/>
      <c r="D50" s="87" t="s">
        <v>74</v>
      </c>
      <c r="E50" s="87" t="s">
        <v>74</v>
      </c>
    </row>
    <row r="51" spans="1:5" ht="27" customHeight="1">
      <c r="A51" s="270" t="s">
        <v>315</v>
      </c>
      <c r="B51" s="271"/>
      <c r="C51" s="201">
        <v>200</v>
      </c>
      <c r="D51" s="228" t="s">
        <v>74</v>
      </c>
      <c r="E51" s="228" t="s">
        <v>74</v>
      </c>
    </row>
    <row r="52" spans="1:5" ht="24.75" customHeight="1">
      <c r="A52" s="276" t="s">
        <v>39</v>
      </c>
      <c r="B52" s="277"/>
      <c r="C52" s="277"/>
      <c r="D52" s="228" t="s">
        <v>74</v>
      </c>
      <c r="E52" s="228" t="s">
        <v>74</v>
      </c>
    </row>
    <row r="53" spans="1:5" ht="99.75" customHeight="1" thickBot="1">
      <c r="A53" s="18" t="s">
        <v>40</v>
      </c>
      <c r="B53" s="19"/>
      <c r="C53" s="202" t="s">
        <v>234</v>
      </c>
      <c r="D53" s="87" t="s">
        <v>74</v>
      </c>
      <c r="E53" s="87" t="s">
        <v>74</v>
      </c>
    </row>
    <row r="54" spans="1:5" ht="13.5" customHeight="1" thickTop="1">
      <c r="A54" s="263" t="s">
        <v>84</v>
      </c>
      <c r="B54" s="264"/>
      <c r="C54" s="281" t="s">
        <v>233</v>
      </c>
      <c r="D54" s="281" t="s">
        <v>74</v>
      </c>
      <c r="E54" s="281" t="s">
        <v>74</v>
      </c>
    </row>
    <row r="55" spans="1:5" ht="18.75" customHeight="1">
      <c r="A55" s="265"/>
      <c r="B55" s="266"/>
      <c r="C55" s="281"/>
      <c r="D55" s="281"/>
      <c r="E55" s="281"/>
    </row>
    <row r="56" spans="1:5" ht="36" customHeight="1">
      <c r="A56" s="60" t="s">
        <v>235</v>
      </c>
      <c r="B56" s="93"/>
      <c r="C56" s="87">
        <v>10</v>
      </c>
      <c r="D56" s="87" t="s">
        <v>74</v>
      </c>
      <c r="E56" s="87" t="s">
        <v>74</v>
      </c>
    </row>
    <row r="57" spans="1:5" ht="24.75" customHeight="1">
      <c r="A57" s="61" t="s">
        <v>236</v>
      </c>
      <c r="B57" s="94"/>
      <c r="C57" s="87">
        <v>20</v>
      </c>
      <c r="D57" s="87" t="s">
        <v>74</v>
      </c>
      <c r="E57" s="87" t="s">
        <v>74</v>
      </c>
    </row>
    <row r="58" spans="1:5" ht="24.75" customHeight="1">
      <c r="A58" s="61" t="s">
        <v>237</v>
      </c>
      <c r="B58" s="166">
        <v>50000000</v>
      </c>
      <c r="C58" s="87">
        <v>15</v>
      </c>
      <c r="D58" s="87" t="s">
        <v>369</v>
      </c>
      <c r="E58" s="87" t="s">
        <v>74</v>
      </c>
    </row>
    <row r="59" spans="1:5" ht="24.75" customHeight="1">
      <c r="A59" s="61" t="s">
        <v>238</v>
      </c>
      <c r="B59" s="94"/>
      <c r="C59" s="87">
        <v>5</v>
      </c>
      <c r="D59" s="87" t="s">
        <v>74</v>
      </c>
      <c r="E59" s="87" t="s">
        <v>74</v>
      </c>
    </row>
    <row r="60" spans="1:5" ht="24.75" customHeight="1">
      <c r="A60" s="61" t="s">
        <v>239</v>
      </c>
      <c r="B60" s="194">
        <v>50000000</v>
      </c>
      <c r="C60" s="87">
        <v>7</v>
      </c>
      <c r="D60" s="106"/>
      <c r="E60" s="106"/>
    </row>
    <row r="61" spans="1:5" ht="24.75" customHeight="1">
      <c r="A61" s="61" t="s">
        <v>240</v>
      </c>
      <c r="B61" s="195"/>
      <c r="C61" s="87">
        <v>5</v>
      </c>
      <c r="D61" s="106"/>
      <c r="E61" s="106"/>
    </row>
    <row r="62" spans="1:5" ht="24.75" customHeight="1">
      <c r="A62" s="98" t="s">
        <v>241</v>
      </c>
      <c r="B62" s="194">
        <v>50000000</v>
      </c>
      <c r="C62" s="87">
        <v>5</v>
      </c>
      <c r="D62" s="87" t="s">
        <v>74</v>
      </c>
      <c r="E62" s="87" t="s">
        <v>74</v>
      </c>
    </row>
    <row r="63" spans="1:5" ht="30">
      <c r="A63" s="98" t="s">
        <v>302</v>
      </c>
      <c r="B63" s="95"/>
      <c r="C63" s="87">
        <v>0</v>
      </c>
      <c r="D63" s="87" t="s">
        <v>74</v>
      </c>
      <c r="E63" s="87" t="s">
        <v>74</v>
      </c>
    </row>
    <row r="64" spans="1:5" ht="24.75" customHeight="1">
      <c r="A64" s="98" t="s">
        <v>242</v>
      </c>
      <c r="B64" s="95" t="s">
        <v>305</v>
      </c>
      <c r="C64" s="87">
        <v>8</v>
      </c>
      <c r="D64" s="87" t="s">
        <v>369</v>
      </c>
      <c r="E64" s="87" t="s">
        <v>74</v>
      </c>
    </row>
    <row r="65" spans="1:5" ht="26.25" customHeight="1">
      <c r="A65" s="98" t="s">
        <v>243</v>
      </c>
      <c r="B65" s="194">
        <v>30000000</v>
      </c>
      <c r="C65" s="87">
        <v>5</v>
      </c>
      <c r="D65" s="87" t="s">
        <v>74</v>
      </c>
      <c r="E65" s="87" t="s">
        <v>74</v>
      </c>
    </row>
    <row r="66" spans="1:5" ht="35.25" customHeight="1">
      <c r="A66" s="61" t="s">
        <v>244</v>
      </c>
      <c r="B66" s="94"/>
      <c r="C66" s="87" t="s">
        <v>234</v>
      </c>
      <c r="D66" s="106"/>
      <c r="E66" s="106"/>
    </row>
    <row r="67" spans="1:5" ht="24.75" customHeight="1">
      <c r="A67" s="61" t="s">
        <v>330</v>
      </c>
      <c r="B67" s="94"/>
      <c r="C67" s="87">
        <v>5</v>
      </c>
      <c r="D67" s="106"/>
      <c r="E67" s="106"/>
    </row>
    <row r="68" spans="1:5" ht="24.75" customHeight="1">
      <c r="A68" s="98" t="s">
        <v>245</v>
      </c>
      <c r="B68" s="94"/>
      <c r="C68" s="87">
        <v>10</v>
      </c>
      <c r="D68" s="87" t="s">
        <v>74</v>
      </c>
      <c r="E68" s="87" t="s">
        <v>74</v>
      </c>
    </row>
    <row r="69" spans="1:5" ht="24.75" customHeight="1">
      <c r="A69" s="98" t="s">
        <v>246</v>
      </c>
      <c r="B69" s="94"/>
      <c r="C69" s="87">
        <v>5</v>
      </c>
      <c r="D69" s="87" t="s">
        <v>74</v>
      </c>
      <c r="E69" s="87" t="s">
        <v>74</v>
      </c>
    </row>
    <row r="70" spans="1:5" ht="24.75" customHeight="1">
      <c r="A70" s="98" t="s">
        <v>247</v>
      </c>
      <c r="B70" s="94"/>
      <c r="C70" s="87">
        <v>7</v>
      </c>
      <c r="D70" s="87" t="s">
        <v>369</v>
      </c>
      <c r="E70" s="87" t="s">
        <v>74</v>
      </c>
    </row>
    <row r="71" spans="1:5" ht="24.75" customHeight="1">
      <c r="A71" s="98" t="s">
        <v>248</v>
      </c>
      <c r="B71" s="94"/>
      <c r="C71" s="87">
        <v>5</v>
      </c>
      <c r="D71" s="87" t="s">
        <v>74</v>
      </c>
      <c r="E71" s="87" t="s">
        <v>74</v>
      </c>
    </row>
    <row r="72" spans="1:5" ht="24.75" customHeight="1">
      <c r="A72" s="98" t="s">
        <v>249</v>
      </c>
      <c r="B72" s="94"/>
      <c r="C72" s="87">
        <v>10</v>
      </c>
      <c r="D72" s="106"/>
      <c r="E72" s="106"/>
    </row>
    <row r="73" spans="1:5" ht="24.75" customHeight="1">
      <c r="A73" s="98" t="s">
        <v>250</v>
      </c>
      <c r="B73" s="94"/>
      <c r="C73" s="87">
        <v>5</v>
      </c>
      <c r="D73" s="87" t="s">
        <v>74</v>
      </c>
      <c r="E73" s="87" t="s">
        <v>74</v>
      </c>
    </row>
    <row r="74" spans="1:5" ht="24.75" customHeight="1">
      <c r="A74" s="98" t="s">
        <v>251</v>
      </c>
      <c r="B74" s="94"/>
      <c r="C74" s="87">
        <v>15</v>
      </c>
      <c r="D74" s="87" t="s">
        <v>74</v>
      </c>
      <c r="E74" s="87" t="s">
        <v>74</v>
      </c>
    </row>
    <row r="75" spans="1:5" ht="24.75" customHeight="1">
      <c r="A75" s="98" t="s">
        <v>252</v>
      </c>
      <c r="B75" s="94"/>
      <c r="C75" s="87">
        <v>5</v>
      </c>
      <c r="D75" s="87" t="s">
        <v>369</v>
      </c>
      <c r="E75" s="87" t="s">
        <v>74</v>
      </c>
    </row>
    <row r="76" spans="1:5" ht="24.75" customHeight="1">
      <c r="A76" s="98" t="s">
        <v>253</v>
      </c>
      <c r="B76" s="94"/>
      <c r="C76" s="87">
        <v>8</v>
      </c>
      <c r="D76" s="87" t="s">
        <v>74</v>
      </c>
      <c r="E76" s="87" t="s">
        <v>74</v>
      </c>
    </row>
    <row r="77" spans="1:5" ht="24.75" customHeight="1">
      <c r="A77" s="98" t="s">
        <v>254</v>
      </c>
      <c r="B77" s="94"/>
      <c r="C77" s="87">
        <v>5</v>
      </c>
      <c r="D77" s="106"/>
      <c r="E77" s="106"/>
    </row>
    <row r="78" spans="1:5" ht="24.75" customHeight="1">
      <c r="A78" s="98" t="s">
        <v>255</v>
      </c>
      <c r="B78" s="94"/>
      <c r="C78" s="87">
        <v>5</v>
      </c>
      <c r="D78" s="106"/>
      <c r="E78" s="106"/>
    </row>
    <row r="79" spans="1:5" ht="24.75" customHeight="1">
      <c r="A79" s="98" t="s">
        <v>256</v>
      </c>
      <c r="B79" s="94"/>
      <c r="C79" s="87">
        <v>10</v>
      </c>
      <c r="D79" s="87" t="s">
        <v>74</v>
      </c>
      <c r="E79" s="87" t="s">
        <v>74</v>
      </c>
    </row>
    <row r="80" spans="1:5" ht="24.75" customHeight="1">
      <c r="A80" s="98" t="s">
        <v>257</v>
      </c>
      <c r="B80" s="94"/>
      <c r="C80" s="87">
        <v>5</v>
      </c>
      <c r="D80" s="87" t="s">
        <v>74</v>
      </c>
      <c r="E80" s="87" t="s">
        <v>74</v>
      </c>
    </row>
    <row r="81" spans="1:5" ht="27" customHeight="1">
      <c r="A81" s="98" t="s">
        <v>52</v>
      </c>
      <c r="B81" s="94"/>
      <c r="C81" s="87"/>
      <c r="D81" s="87" t="s">
        <v>369</v>
      </c>
      <c r="E81" s="87" t="s">
        <v>74</v>
      </c>
    </row>
    <row r="82" spans="1:5" ht="24.75" customHeight="1">
      <c r="A82" s="61" t="s">
        <v>258</v>
      </c>
      <c r="B82" s="94"/>
      <c r="C82" s="87">
        <v>5</v>
      </c>
      <c r="D82" s="87" t="s">
        <v>74</v>
      </c>
      <c r="E82" s="87" t="s">
        <v>74</v>
      </c>
    </row>
    <row r="83" spans="1:5" ht="24.75" customHeight="1">
      <c r="A83" s="98" t="s">
        <v>259</v>
      </c>
      <c r="B83" s="94"/>
      <c r="C83" s="87">
        <v>5</v>
      </c>
      <c r="D83" s="106"/>
      <c r="E83" s="106"/>
    </row>
    <row r="84" spans="1:5" ht="24.75" customHeight="1">
      <c r="A84" s="61" t="s">
        <v>260</v>
      </c>
      <c r="B84" s="94"/>
      <c r="C84" s="87">
        <v>5</v>
      </c>
      <c r="D84" s="106"/>
      <c r="E84" s="106"/>
    </row>
    <row r="85" spans="1:5" ht="24.75" customHeight="1">
      <c r="A85" s="61" t="s">
        <v>261</v>
      </c>
      <c r="B85" s="94"/>
      <c r="C85" s="87">
        <v>5</v>
      </c>
      <c r="D85" s="87" t="s">
        <v>74</v>
      </c>
      <c r="E85" s="87" t="s">
        <v>74</v>
      </c>
    </row>
    <row r="86" spans="1:5" ht="36.75" customHeight="1">
      <c r="A86" s="61" t="s">
        <v>303</v>
      </c>
      <c r="B86" s="94"/>
      <c r="C86" s="87"/>
      <c r="D86" s="87" t="s">
        <v>74</v>
      </c>
      <c r="E86" s="87" t="s">
        <v>74</v>
      </c>
    </row>
    <row r="87" spans="1:5" ht="24.75" customHeight="1">
      <c r="A87" s="61" t="s">
        <v>262</v>
      </c>
      <c r="B87" s="94"/>
      <c r="C87" s="87">
        <v>10</v>
      </c>
      <c r="D87" s="87" t="s">
        <v>369</v>
      </c>
      <c r="E87" s="87" t="s">
        <v>74</v>
      </c>
    </row>
    <row r="88" spans="1:5" ht="24.75" customHeight="1">
      <c r="A88" s="61" t="s">
        <v>263</v>
      </c>
      <c r="B88" s="94"/>
      <c r="C88" s="87">
        <v>5</v>
      </c>
      <c r="D88" s="87" t="s">
        <v>74</v>
      </c>
      <c r="E88" s="87" t="s">
        <v>74</v>
      </c>
    </row>
    <row r="89" spans="1:5" ht="24.75" customHeight="1">
      <c r="A89" s="61" t="s">
        <v>264</v>
      </c>
      <c r="B89" s="94"/>
      <c r="C89" s="87">
        <v>5</v>
      </c>
      <c r="D89" s="106"/>
      <c r="E89" s="106"/>
    </row>
    <row r="90" spans="1:5" ht="24.75" customHeight="1">
      <c r="A90" s="99" t="s">
        <v>265</v>
      </c>
      <c r="B90" s="94"/>
      <c r="C90" s="87">
        <v>5</v>
      </c>
      <c r="D90" s="87" t="s">
        <v>74</v>
      </c>
      <c r="E90" s="87" t="s">
        <v>74</v>
      </c>
    </row>
    <row r="91" spans="1:5" ht="24.75" customHeight="1">
      <c r="A91" s="61" t="s">
        <v>266</v>
      </c>
      <c r="B91" s="94"/>
      <c r="C91" s="87">
        <v>10</v>
      </c>
      <c r="D91" s="87" t="s">
        <v>74</v>
      </c>
      <c r="E91" s="87" t="s">
        <v>74</v>
      </c>
    </row>
    <row r="92" spans="1:5" ht="24.75" customHeight="1">
      <c r="A92" s="99" t="s">
        <v>54</v>
      </c>
      <c r="B92" s="94"/>
      <c r="C92" s="87"/>
      <c r="D92" s="87" t="s">
        <v>369</v>
      </c>
      <c r="E92" s="87" t="s">
        <v>74</v>
      </c>
    </row>
    <row r="93" spans="1:5" ht="32.25" customHeight="1">
      <c r="A93" s="99" t="s">
        <v>267</v>
      </c>
      <c r="B93" s="94"/>
      <c r="C93" s="87">
        <v>15</v>
      </c>
      <c r="D93" s="87" t="s">
        <v>74</v>
      </c>
      <c r="E93" s="87" t="s">
        <v>74</v>
      </c>
    </row>
    <row r="94" spans="1:5" ht="24.75" customHeight="1">
      <c r="A94" s="61" t="s">
        <v>268</v>
      </c>
      <c r="B94" s="94"/>
      <c r="C94" s="87">
        <v>8</v>
      </c>
      <c r="D94" s="106"/>
      <c r="E94" s="106"/>
    </row>
    <row r="95" spans="1:5" ht="35.25" customHeight="1">
      <c r="A95" s="61" t="s">
        <v>269</v>
      </c>
      <c r="B95" s="94"/>
      <c r="C95" s="87">
        <v>7</v>
      </c>
      <c r="D95" s="106"/>
      <c r="E95" s="106"/>
    </row>
    <row r="96" spans="1:5" ht="24.75" customHeight="1">
      <c r="A96" s="61" t="s">
        <v>270</v>
      </c>
      <c r="B96" s="94"/>
      <c r="C96" s="87">
        <v>5</v>
      </c>
      <c r="D96" s="87" t="s">
        <v>74</v>
      </c>
      <c r="E96" s="87" t="s">
        <v>74</v>
      </c>
    </row>
    <row r="97" spans="1:5" ht="33" customHeight="1">
      <c r="A97" s="98" t="s">
        <v>306</v>
      </c>
      <c r="B97" s="95"/>
      <c r="C97" s="87"/>
      <c r="D97" s="87" t="s">
        <v>74</v>
      </c>
      <c r="E97" s="87" t="s">
        <v>74</v>
      </c>
    </row>
    <row r="98" spans="1:5" ht="24.75" customHeight="1">
      <c r="A98" s="100" t="s">
        <v>271</v>
      </c>
      <c r="B98" s="94"/>
      <c r="C98" s="87">
        <v>5</v>
      </c>
      <c r="D98" s="87" t="s">
        <v>369</v>
      </c>
      <c r="E98" s="87" t="s">
        <v>74</v>
      </c>
    </row>
    <row r="99" spans="1:5" ht="24.75" customHeight="1">
      <c r="A99" s="101" t="s">
        <v>328</v>
      </c>
      <c r="B99" s="94"/>
      <c r="C99" s="87">
        <v>10</v>
      </c>
      <c r="D99" s="87" t="s">
        <v>74</v>
      </c>
      <c r="E99" s="87" t="s">
        <v>74</v>
      </c>
    </row>
    <row r="100" spans="1:5" ht="24.75" customHeight="1">
      <c r="A100" s="101" t="s">
        <v>329</v>
      </c>
      <c r="B100" s="94"/>
      <c r="C100" s="87">
        <v>5</v>
      </c>
      <c r="D100" s="106"/>
      <c r="E100" s="106"/>
    </row>
    <row r="101" spans="1:5" ht="32.25" customHeight="1">
      <c r="A101" s="102" t="s">
        <v>272</v>
      </c>
      <c r="B101" s="96"/>
      <c r="C101" s="87">
        <v>10</v>
      </c>
      <c r="D101" s="106"/>
      <c r="E101" s="106"/>
    </row>
    <row r="102" spans="1:5" ht="24.75" customHeight="1">
      <c r="A102" s="97" t="s">
        <v>55</v>
      </c>
      <c r="B102" s="91"/>
      <c r="C102" s="278" t="s">
        <v>234</v>
      </c>
      <c r="D102" s="87" t="s">
        <v>74</v>
      </c>
      <c r="E102" s="87" t="s">
        <v>74</v>
      </c>
    </row>
    <row r="103" spans="1:5" ht="45.75">
      <c r="A103" s="61" t="s">
        <v>56</v>
      </c>
      <c r="B103" s="89"/>
      <c r="C103" s="279" t="s">
        <v>234</v>
      </c>
      <c r="D103" s="87" t="s">
        <v>74</v>
      </c>
      <c r="E103" s="87" t="s">
        <v>74</v>
      </c>
    </row>
    <row r="104" spans="1:5" ht="15" customHeight="1">
      <c r="A104" s="92"/>
      <c r="B104" s="90"/>
      <c r="C104" s="280"/>
      <c r="D104" s="87" t="s">
        <v>369</v>
      </c>
      <c r="E104" s="87" t="s">
        <v>74</v>
      </c>
    </row>
    <row r="105" spans="1:5" ht="15.75">
      <c r="A105" s="23" t="s">
        <v>55</v>
      </c>
      <c r="B105" s="21"/>
      <c r="C105" s="278" t="s">
        <v>234</v>
      </c>
      <c r="D105" s="87" t="s">
        <v>74</v>
      </c>
      <c r="E105" s="87" t="s">
        <v>74</v>
      </c>
    </row>
    <row r="106" spans="1:5" ht="64.5" customHeight="1">
      <c r="A106" s="20" t="s">
        <v>57</v>
      </c>
      <c r="B106" s="88"/>
      <c r="C106" s="279"/>
      <c r="D106" s="106"/>
      <c r="E106" s="106"/>
    </row>
    <row r="107" spans="1:5" ht="25.5" customHeight="1">
      <c r="A107" s="270" t="s">
        <v>316</v>
      </c>
      <c r="B107" s="271"/>
      <c r="C107" s="201">
        <f>SUM(C56:C106)</f>
        <v>300</v>
      </c>
      <c r="D107" s="87" t="s">
        <v>74</v>
      </c>
      <c r="E107" s="87" t="s">
        <v>74</v>
      </c>
    </row>
    <row r="108" spans="1:5" ht="27.75" customHeight="1">
      <c r="A108" s="285" t="s">
        <v>58</v>
      </c>
      <c r="B108" s="286"/>
      <c r="C108" s="286"/>
      <c r="D108" s="87" t="s">
        <v>74</v>
      </c>
      <c r="E108" s="87" t="s">
        <v>74</v>
      </c>
    </row>
    <row r="109" spans="1:5" ht="33.75" customHeight="1">
      <c r="A109" s="15" t="s">
        <v>59</v>
      </c>
      <c r="B109" s="16" t="s">
        <v>358</v>
      </c>
      <c r="C109" s="87">
        <v>60</v>
      </c>
      <c r="D109" s="87" t="s">
        <v>369</v>
      </c>
      <c r="E109" s="87" t="s">
        <v>74</v>
      </c>
    </row>
    <row r="110" spans="1:5" ht="25.5" customHeight="1">
      <c r="A110" s="15" t="s">
        <v>60</v>
      </c>
      <c r="B110" s="16" t="s">
        <v>359</v>
      </c>
      <c r="C110" s="87">
        <v>30</v>
      </c>
      <c r="D110" s="87" t="s">
        <v>74</v>
      </c>
      <c r="E110" s="87" t="s">
        <v>74</v>
      </c>
    </row>
    <row r="111" spans="1:5" ht="25.5" customHeight="1">
      <c r="A111" s="15" t="s">
        <v>61</v>
      </c>
      <c r="B111" s="16" t="s">
        <v>62</v>
      </c>
      <c r="C111" s="87">
        <v>30</v>
      </c>
      <c r="D111" s="106"/>
      <c r="E111" s="106"/>
    </row>
    <row r="112" spans="1:5" ht="25.5" customHeight="1">
      <c r="A112" s="15" t="s">
        <v>63</v>
      </c>
      <c r="B112" s="16" t="s">
        <v>62</v>
      </c>
      <c r="C112" s="87">
        <v>30</v>
      </c>
      <c r="D112" s="106"/>
      <c r="E112" s="106"/>
    </row>
    <row r="113" spans="1:5" ht="25.5" customHeight="1">
      <c r="A113" s="15" t="s">
        <v>64</v>
      </c>
      <c r="B113" s="16" t="s">
        <v>62</v>
      </c>
      <c r="C113" s="87">
        <v>25</v>
      </c>
      <c r="D113" s="87" t="s">
        <v>74</v>
      </c>
      <c r="E113" s="87" t="s">
        <v>74</v>
      </c>
    </row>
    <row r="114" spans="1:5" ht="25.5" customHeight="1">
      <c r="A114" s="15" t="s">
        <v>65</v>
      </c>
      <c r="B114" s="16" t="s">
        <v>62</v>
      </c>
      <c r="C114" s="87">
        <v>25</v>
      </c>
      <c r="D114" s="87" t="s">
        <v>74</v>
      </c>
      <c r="E114" s="87" t="s">
        <v>74</v>
      </c>
    </row>
    <row r="115" spans="1:5" ht="25.5" customHeight="1">
      <c r="A115" s="15" t="s">
        <v>66</v>
      </c>
      <c r="B115" s="103" t="s">
        <v>67</v>
      </c>
      <c r="C115" s="122" t="s">
        <v>234</v>
      </c>
      <c r="D115" s="87" t="s">
        <v>369</v>
      </c>
      <c r="E115" s="87" t="s">
        <v>74</v>
      </c>
    </row>
    <row r="116" spans="1:5" ht="25.5" customHeight="1">
      <c r="A116" s="15" t="s">
        <v>68</v>
      </c>
      <c r="B116" s="103" t="s">
        <v>67</v>
      </c>
      <c r="C116" s="122" t="s">
        <v>234</v>
      </c>
      <c r="D116" s="87" t="s">
        <v>74</v>
      </c>
      <c r="E116" s="87" t="s">
        <v>74</v>
      </c>
    </row>
    <row r="117" spans="1:5" ht="25.5" customHeight="1">
      <c r="A117" s="270" t="s">
        <v>317</v>
      </c>
      <c r="B117" s="271"/>
      <c r="C117" s="201">
        <f>SUM(C109:C116)</f>
        <v>200</v>
      </c>
      <c r="D117" s="106"/>
      <c r="E117" s="106"/>
    </row>
    <row r="118" spans="1:5" ht="24.75" customHeight="1">
      <c r="A118" s="272" t="s">
        <v>69</v>
      </c>
      <c r="B118" s="273"/>
      <c r="C118" s="273"/>
      <c r="D118" s="106"/>
      <c r="E118" s="106"/>
    </row>
    <row r="119" spans="1:5" ht="24.75" customHeight="1">
      <c r="A119" s="283" t="s">
        <v>273</v>
      </c>
      <c r="B119" s="284"/>
      <c r="C119" s="214">
        <v>100</v>
      </c>
      <c r="D119" s="87" t="s">
        <v>74</v>
      </c>
      <c r="E119" s="87" t="s">
        <v>74</v>
      </c>
    </row>
    <row r="120" spans="1:5" ht="24.75" customHeight="1">
      <c r="A120" s="270" t="s">
        <v>318</v>
      </c>
      <c r="B120" s="271"/>
      <c r="C120" s="201">
        <v>100</v>
      </c>
      <c r="D120" s="87" t="s">
        <v>74</v>
      </c>
      <c r="E120" s="87" t="s">
        <v>74</v>
      </c>
    </row>
    <row r="121" spans="1:5" ht="24.75" customHeight="1">
      <c r="A121" s="270" t="s">
        <v>319</v>
      </c>
      <c r="B121" s="271"/>
      <c r="C121" s="201">
        <v>100</v>
      </c>
      <c r="D121" s="87" t="s">
        <v>369</v>
      </c>
      <c r="E121" s="87" t="s">
        <v>74</v>
      </c>
    </row>
    <row r="122" spans="1:5" ht="33.75" customHeight="1">
      <c r="A122" s="270" t="s">
        <v>273</v>
      </c>
      <c r="B122" s="271"/>
      <c r="C122" s="201">
        <f>+C120+C117++C119+C107+C51+C121</f>
        <v>1000</v>
      </c>
      <c r="D122" s="228" t="s">
        <v>74</v>
      </c>
      <c r="E122" s="228" t="s">
        <v>74</v>
      </c>
    </row>
    <row r="123" spans="3:5" ht="81" customHeight="1">
      <c r="C123" s="234"/>
      <c r="D123" s="62"/>
      <c r="E123" s="62"/>
    </row>
    <row r="126" ht="25.5" customHeight="1"/>
    <row r="127" ht="19.5" customHeight="1"/>
    <row r="128" ht="19.5" customHeight="1"/>
    <row r="129" ht="19.5" customHeight="1"/>
    <row r="130" ht="19.5" customHeight="1"/>
    <row r="131" ht="19.5" customHeight="1"/>
    <row r="132" ht="19.5" customHeight="1"/>
    <row r="134" ht="21.75" customHeight="1"/>
    <row r="135" ht="24.75" customHeight="1"/>
    <row r="136" ht="21.75" customHeight="1"/>
    <row r="137" ht="21.75" customHeight="1"/>
    <row r="138" ht="21.75" customHeight="1"/>
    <row r="139" ht="21.75" customHeight="1"/>
    <row r="140" ht="21.75" customHeight="1"/>
    <row r="141" ht="21.75" customHeight="1"/>
    <row r="142" ht="21.75" customHeight="1"/>
    <row r="143" ht="20.25" customHeight="1"/>
    <row r="144" ht="21.75" customHeight="1"/>
    <row r="145" ht="12.75" customHeight="1" hidden="1"/>
    <row r="146" ht="21.75" customHeight="1"/>
    <row r="147" ht="12.75" customHeight="1" hidden="1"/>
    <row r="148" ht="21.75" customHeight="1"/>
    <row r="149" ht="19.5" customHeight="1"/>
    <row r="150" ht="22.5" customHeight="1"/>
    <row r="152" ht="22.5" customHeight="1"/>
    <row r="153" s="12" customFormat="1" ht="19.5" customHeight="1"/>
    <row r="154" s="12" customFormat="1" ht="19.5" customHeight="1"/>
    <row r="155" ht="19.5" customHeight="1"/>
    <row r="156" ht="21" customHeight="1"/>
    <row r="157" s="12" customFormat="1" ht="21.75" customHeight="1"/>
    <row r="158" ht="21.75" customHeight="1"/>
    <row r="159" ht="24.75" customHeight="1"/>
    <row r="161" ht="21.75" customHeight="1"/>
    <row r="162" ht="21.75" customHeight="1"/>
    <row r="163" ht="21.75" customHeight="1"/>
    <row r="164" ht="21.75" customHeight="1"/>
    <row r="165" ht="21.75" customHeight="1"/>
    <row r="166" spans="1:3" s="12" customFormat="1" ht="21.75" customHeight="1">
      <c r="A166" s="125"/>
      <c r="B166" s="125"/>
      <c r="C166" s="126"/>
    </row>
    <row r="167" spans="1:2" ht="19.5" customHeight="1">
      <c r="A167" s="24"/>
      <c r="B167" s="24"/>
    </row>
    <row r="168" ht="29.25" customHeight="1"/>
    <row r="169" ht="24.7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3" ht="36.75" customHeight="1"/>
    <row r="205" ht="21.75" customHeight="1"/>
    <row r="206" ht="30" customHeight="1"/>
    <row r="208" ht="21.75" customHeight="1"/>
    <row r="209" ht="21.75" customHeight="1"/>
    <row r="210" ht="21.75" customHeight="1"/>
    <row r="211" ht="21.75" customHeight="1"/>
    <row r="212" ht="33.75" customHeight="1"/>
    <row r="218" ht="15" hidden="1"/>
    <row r="219" ht="15" hidden="1"/>
    <row r="230" ht="23.25" customHeight="1"/>
    <row r="246" ht="23.25" customHeight="1"/>
    <row r="250" ht="24.75" customHeight="1"/>
    <row r="251" ht="35.25" customHeight="1"/>
    <row r="254" ht="24" customHeight="1"/>
    <row r="255" ht="21.75" customHeight="1"/>
    <row r="257" ht="21.75" customHeight="1"/>
    <row r="258" ht="21.75" customHeight="1"/>
    <row r="259" ht="19.5" customHeight="1"/>
    <row r="260" ht="19.5" customHeight="1"/>
    <row r="261" ht="19.5" customHeight="1"/>
    <row r="262" ht="19.5" customHeight="1"/>
    <row r="263" ht="19.5" customHeight="1"/>
    <row r="264" spans="1:3" s="12" customFormat="1" ht="23.25" customHeight="1">
      <c r="A264" s="140"/>
      <c r="B264" s="140"/>
      <c r="C264" s="141"/>
    </row>
    <row r="265" spans="2:3" ht="27" customHeight="1">
      <c r="B265" s="1"/>
      <c r="C265" s="1"/>
    </row>
    <row r="266" spans="2:3" ht="21.75" customHeight="1">
      <c r="B266" s="1"/>
      <c r="C266" s="1"/>
    </row>
    <row r="267" spans="2:3" ht="21.75" customHeight="1">
      <c r="B267" s="1"/>
      <c r="C267" s="1"/>
    </row>
    <row r="268" spans="2:3" ht="21.75" customHeight="1">
      <c r="B268" s="1"/>
      <c r="C268" s="1"/>
    </row>
    <row r="269" spans="2:3" ht="13.5" customHeight="1">
      <c r="B269" s="1"/>
      <c r="C269" s="1"/>
    </row>
    <row r="270" spans="2:3" ht="21.75" customHeight="1">
      <c r="B270" s="1"/>
      <c r="C270" s="1"/>
    </row>
    <row r="271" spans="2:3" ht="12.75">
      <c r="B271" s="1"/>
      <c r="C271" s="1"/>
    </row>
    <row r="272" spans="2:3" ht="21.75" customHeight="1">
      <c r="B272" s="1"/>
      <c r="C272" s="1"/>
    </row>
    <row r="273" spans="2:3" ht="21.75" customHeight="1">
      <c r="B273" s="1"/>
      <c r="C273" s="1"/>
    </row>
    <row r="274" spans="2:3" ht="21.75" customHeight="1">
      <c r="B274" s="1"/>
      <c r="C274" s="1"/>
    </row>
    <row r="275" spans="2:3" ht="21.75" customHeight="1">
      <c r="B275" s="1"/>
      <c r="C275" s="1"/>
    </row>
    <row r="276" spans="2:3" ht="21.75" customHeight="1">
      <c r="B276" s="1"/>
      <c r="C276" s="1"/>
    </row>
    <row r="277" spans="2:3" ht="21.75" customHeight="1">
      <c r="B277" s="1"/>
      <c r="C277" s="1"/>
    </row>
    <row r="278" spans="2:3" ht="21.75" customHeight="1">
      <c r="B278" s="1"/>
      <c r="C278" s="1"/>
    </row>
    <row r="279" spans="2:3" ht="21.75" customHeight="1">
      <c r="B279" s="1"/>
      <c r="C279" s="1"/>
    </row>
    <row r="280" spans="2:3" ht="34.5" customHeight="1">
      <c r="B280" s="1"/>
      <c r="C280" s="1"/>
    </row>
    <row r="281" spans="2:3" ht="36.75" customHeight="1">
      <c r="B281" s="1"/>
      <c r="C281" s="1"/>
    </row>
    <row r="282" spans="2:3" ht="21.75" customHeight="1">
      <c r="B282" s="1"/>
      <c r="C282" s="1"/>
    </row>
    <row r="283" spans="2:3" ht="21.75" customHeight="1">
      <c r="B283" s="1"/>
      <c r="C283" s="1"/>
    </row>
    <row r="284" spans="2:3" ht="21.75" customHeight="1">
      <c r="B284" s="1"/>
      <c r="C284" s="1"/>
    </row>
    <row r="285" spans="2:3" ht="24" customHeight="1">
      <c r="B285" s="1"/>
      <c r="C285" s="1"/>
    </row>
    <row r="286" spans="2:3" ht="12.75">
      <c r="B286" s="1"/>
      <c r="C286" s="1"/>
    </row>
    <row r="287" spans="2:3" ht="21.75" customHeight="1">
      <c r="B287" s="1"/>
      <c r="C287" s="1"/>
    </row>
    <row r="288" spans="2:3" ht="21.75" customHeight="1">
      <c r="B288" s="1"/>
      <c r="C288" s="1"/>
    </row>
    <row r="289" spans="2:3" ht="21.75" customHeight="1">
      <c r="B289" s="1"/>
      <c r="C289" s="1"/>
    </row>
    <row r="290" spans="2:3" ht="21.75" customHeight="1">
      <c r="B290" s="1"/>
      <c r="C290" s="1"/>
    </row>
    <row r="291" spans="2:3" ht="21.75" customHeight="1">
      <c r="B291" s="1"/>
      <c r="C291" s="1"/>
    </row>
    <row r="292" spans="2:3" ht="12.75">
      <c r="B292" s="1"/>
      <c r="C292" s="1"/>
    </row>
    <row r="293" spans="2:3" ht="21.75" customHeight="1">
      <c r="B293" s="1"/>
      <c r="C293" s="1"/>
    </row>
    <row r="294" spans="2:3" ht="21.75" customHeight="1">
      <c r="B294" s="1"/>
      <c r="C294" s="1"/>
    </row>
    <row r="295" spans="2:3" ht="21.75" customHeight="1">
      <c r="B295" s="1"/>
      <c r="C295" s="1"/>
    </row>
    <row r="296" spans="2:3" ht="21.75" customHeight="1">
      <c r="B296" s="1"/>
      <c r="C296" s="1"/>
    </row>
    <row r="297" spans="2:3" ht="21.75" customHeight="1">
      <c r="B297" s="1"/>
      <c r="C297" s="1"/>
    </row>
    <row r="298" spans="2:3" ht="12.75">
      <c r="B298" s="1"/>
      <c r="C298" s="1"/>
    </row>
    <row r="299" spans="2:3" ht="21.75" customHeight="1">
      <c r="B299" s="1"/>
      <c r="C299" s="1"/>
    </row>
    <row r="300" spans="2:3" ht="21.75" customHeight="1">
      <c r="B300" s="1"/>
      <c r="C300" s="1"/>
    </row>
    <row r="301" spans="2:3" ht="21.75" customHeight="1">
      <c r="B301" s="1"/>
      <c r="C301" s="1"/>
    </row>
    <row r="302" spans="2:3" ht="21.75" customHeight="1">
      <c r="B302" s="1"/>
      <c r="C302" s="1"/>
    </row>
    <row r="303" spans="2:3" ht="21.75" customHeight="1">
      <c r="B303" s="1"/>
      <c r="C303" s="1"/>
    </row>
    <row r="304" spans="2:3" ht="21.75" customHeight="1">
      <c r="B304" s="1"/>
      <c r="C304" s="1"/>
    </row>
    <row r="305" spans="2:3" ht="50.25" customHeight="1">
      <c r="B305" s="1"/>
      <c r="C305" s="1"/>
    </row>
    <row r="306" spans="2:3" ht="21.75" customHeight="1">
      <c r="B306" s="1"/>
      <c r="C306" s="1"/>
    </row>
    <row r="307" spans="2:3" ht="21.75" customHeight="1">
      <c r="B307" s="1"/>
      <c r="C307" s="1"/>
    </row>
    <row r="308" spans="2:3" ht="57" customHeight="1">
      <c r="B308" s="1"/>
      <c r="C308" s="1"/>
    </row>
    <row r="309" spans="2:3" ht="12.75">
      <c r="B309" s="1"/>
      <c r="C309" s="1"/>
    </row>
    <row r="310" spans="2:3" ht="21.75" customHeight="1">
      <c r="B310" s="1"/>
      <c r="C310" s="1"/>
    </row>
    <row r="311" spans="2:3" ht="21.75" customHeight="1">
      <c r="B311" s="1"/>
      <c r="C311" s="1"/>
    </row>
    <row r="312" spans="2:3" ht="21.75" customHeight="1">
      <c r="B312" s="1"/>
      <c r="C312" s="1"/>
    </row>
    <row r="313" spans="2:3" ht="12.75" customHeight="1">
      <c r="B313" s="1"/>
      <c r="C313" s="1"/>
    </row>
    <row r="314" spans="2:3" ht="18.75" customHeight="1">
      <c r="B314" s="1"/>
      <c r="C314" s="1"/>
    </row>
    <row r="315" spans="2:3" ht="12.75">
      <c r="B315" s="1"/>
      <c r="C315" s="1"/>
    </row>
    <row r="316" spans="2:3" ht="12.75">
      <c r="B316" s="1"/>
      <c r="C316" s="1"/>
    </row>
    <row r="317" spans="2:3" ht="12.75">
      <c r="B317" s="1"/>
      <c r="C317" s="1"/>
    </row>
    <row r="318" spans="2:3" ht="21.75" customHeight="1">
      <c r="B318" s="1"/>
      <c r="C318" s="1"/>
    </row>
    <row r="319" spans="2:3" ht="21.75" customHeight="1">
      <c r="B319" s="1"/>
      <c r="C319" s="1"/>
    </row>
    <row r="320" spans="2:3" ht="21.75" customHeight="1">
      <c r="B320" s="1"/>
      <c r="C320" s="1"/>
    </row>
    <row r="321" spans="2:3" ht="21.75" customHeight="1">
      <c r="B321" s="1"/>
      <c r="C321" s="1"/>
    </row>
  </sheetData>
  <sheetProtection selectLockedCells="1" selectUnlockedCells="1"/>
  <mergeCells count="26">
    <mergeCell ref="D5:D6"/>
    <mergeCell ref="E5:E6"/>
    <mergeCell ref="D54:D55"/>
    <mergeCell ref="E54:E55"/>
    <mergeCell ref="D21:E21"/>
    <mergeCell ref="A122:B122"/>
    <mergeCell ref="A121:B121"/>
    <mergeCell ref="A119:B119"/>
    <mergeCell ref="A108:C108"/>
    <mergeCell ref="A52:C52"/>
    <mergeCell ref="A118:C118"/>
    <mergeCell ref="A107:B107"/>
    <mergeCell ref="A16:C16"/>
    <mergeCell ref="A120:B120"/>
    <mergeCell ref="A30:C30"/>
    <mergeCell ref="C102:C104"/>
    <mergeCell ref="C54:C55"/>
    <mergeCell ref="C105:C106"/>
    <mergeCell ref="A117:B117"/>
    <mergeCell ref="A2:C2"/>
    <mergeCell ref="A3:C3"/>
    <mergeCell ref="A54:B55"/>
    <mergeCell ref="A21:C21"/>
    <mergeCell ref="A26:C26"/>
    <mergeCell ref="C5:C6"/>
    <mergeCell ref="A51:B51"/>
  </mergeCells>
  <printOptions horizontalCentered="1"/>
  <pageMargins left="0.9055118110236221" right="0.3937007874015748" top="0.5511811023622047" bottom="0.5511811023622047" header="0.5118110236220472" footer="0.5118110236220472"/>
  <pageSetup horizontalDpi="300" verticalDpi="300" orientation="landscape" scale="70" r:id="rId1"/>
  <rowBreaks count="1" manualBreakCount="1">
    <brk id="153" max="255" man="1"/>
  </rowBreaks>
</worksheet>
</file>

<file path=xl/worksheets/sheet2.xml><?xml version="1.0" encoding="utf-8"?>
<worksheet xmlns="http://schemas.openxmlformats.org/spreadsheetml/2006/main" xmlns:r="http://schemas.openxmlformats.org/officeDocument/2006/relationships">
  <dimension ref="A1:E120"/>
  <sheetViews>
    <sheetView zoomScalePageLayoutView="0" workbookViewId="0" topLeftCell="A1">
      <selection activeCell="D2" sqref="D2:E11"/>
    </sheetView>
  </sheetViews>
  <sheetFormatPr defaultColWidth="11.421875" defaultRowHeight="12.75"/>
  <cols>
    <col min="1" max="1" width="47.140625" style="0" customWidth="1"/>
    <col min="2" max="2" width="38.421875" style="145" bestFit="1" customWidth="1"/>
    <col min="3" max="3" width="35.140625" style="0" customWidth="1"/>
  </cols>
  <sheetData>
    <row r="1" spans="1:3" ht="26.25" customHeight="1">
      <c r="A1" s="261" t="s">
        <v>0</v>
      </c>
      <c r="B1" s="261"/>
      <c r="C1" s="261"/>
    </row>
    <row r="2" spans="1:5" ht="26.25" customHeight="1">
      <c r="A2" s="262" t="s">
        <v>360</v>
      </c>
      <c r="B2" s="262"/>
      <c r="C2" s="262"/>
      <c r="D2" s="294" t="s">
        <v>367</v>
      </c>
      <c r="E2" s="294" t="s">
        <v>370</v>
      </c>
    </row>
    <row r="3" spans="1:5" ht="42.75" customHeight="1">
      <c r="A3" s="123" t="s">
        <v>99</v>
      </c>
      <c r="B3" s="83" t="s">
        <v>100</v>
      </c>
      <c r="C3" s="104" t="s">
        <v>233</v>
      </c>
      <c r="D3" s="295"/>
      <c r="E3" s="295"/>
    </row>
    <row r="4" spans="1:5" ht="20.25" customHeight="1">
      <c r="A4" s="147" t="s">
        <v>101</v>
      </c>
      <c r="B4" s="148"/>
      <c r="C4" s="105"/>
      <c r="D4" s="105"/>
      <c r="E4" s="105"/>
    </row>
    <row r="5" spans="1:5" ht="143.25" customHeight="1">
      <c r="A5" s="57" t="s">
        <v>102</v>
      </c>
      <c r="B5" s="128"/>
      <c r="C5" s="279" t="s">
        <v>279</v>
      </c>
      <c r="D5" s="87" t="s">
        <v>74</v>
      </c>
      <c r="E5" s="87" t="s">
        <v>74</v>
      </c>
    </row>
    <row r="6" spans="1:5" ht="15" customHeight="1">
      <c r="A6" s="58" t="s">
        <v>103</v>
      </c>
      <c r="B6" s="149">
        <v>100000000</v>
      </c>
      <c r="C6" s="279"/>
      <c r="D6" s="87" t="s">
        <v>74</v>
      </c>
      <c r="E6" s="87" t="s">
        <v>74</v>
      </c>
    </row>
    <row r="7" spans="1:5" ht="15" customHeight="1">
      <c r="A7" s="59"/>
      <c r="B7" s="127"/>
      <c r="C7" s="107"/>
      <c r="D7" s="87" t="s">
        <v>369</v>
      </c>
      <c r="E7" s="87" t="s">
        <v>74</v>
      </c>
    </row>
    <row r="8" spans="1:5" ht="15" customHeight="1">
      <c r="A8" s="143" t="s">
        <v>39</v>
      </c>
      <c r="B8" s="160" t="s">
        <v>104</v>
      </c>
      <c r="C8" s="109"/>
      <c r="D8" s="109"/>
      <c r="E8" s="109"/>
    </row>
    <row r="9" spans="1:5" ht="15" customHeight="1">
      <c r="A9" s="113" t="s">
        <v>105</v>
      </c>
      <c r="B9" s="153"/>
      <c r="C9" s="158" t="s">
        <v>279</v>
      </c>
      <c r="D9" s="105"/>
      <c r="E9" s="105"/>
    </row>
    <row r="10" spans="1:5" ht="15" customHeight="1">
      <c r="A10" s="114" t="s">
        <v>106</v>
      </c>
      <c r="B10" s="154" t="s">
        <v>275</v>
      </c>
      <c r="C10" s="155" t="s">
        <v>279</v>
      </c>
      <c r="D10" s="87" t="s">
        <v>74</v>
      </c>
      <c r="E10" s="87" t="s">
        <v>74</v>
      </c>
    </row>
    <row r="11" spans="1:5" ht="15" customHeight="1">
      <c r="A11" s="114" t="s">
        <v>107</v>
      </c>
      <c r="B11" s="155"/>
      <c r="C11" s="155">
        <v>15</v>
      </c>
      <c r="D11" s="87" t="s">
        <v>74</v>
      </c>
      <c r="E11" s="87" t="s">
        <v>74</v>
      </c>
    </row>
    <row r="12" spans="1:5" ht="15" customHeight="1">
      <c r="A12" s="114" t="s">
        <v>108</v>
      </c>
      <c r="B12" s="155"/>
      <c r="C12" s="155">
        <v>10</v>
      </c>
      <c r="D12" s="108"/>
      <c r="E12" s="108"/>
    </row>
    <row r="13" spans="1:5" ht="15" customHeight="1">
      <c r="A13" s="114" t="s">
        <v>109</v>
      </c>
      <c r="B13" s="154" t="s">
        <v>283</v>
      </c>
      <c r="C13" s="155">
        <v>10</v>
      </c>
      <c r="D13" s="106"/>
      <c r="E13" s="106"/>
    </row>
    <row r="14" spans="1:5" ht="15" customHeight="1">
      <c r="A14" s="114" t="s">
        <v>110</v>
      </c>
      <c r="B14" s="155"/>
      <c r="C14" s="155">
        <v>10</v>
      </c>
      <c r="D14" s="87" t="s">
        <v>74</v>
      </c>
      <c r="E14" s="87" t="s">
        <v>74</v>
      </c>
    </row>
    <row r="15" spans="1:5" ht="15" customHeight="1">
      <c r="A15" s="114" t="s">
        <v>284</v>
      </c>
      <c r="B15" s="155"/>
      <c r="C15" s="155">
        <v>15</v>
      </c>
      <c r="D15" s="87" t="s">
        <v>74</v>
      </c>
      <c r="E15" s="87" t="s">
        <v>74</v>
      </c>
    </row>
    <row r="16" spans="1:5" ht="15" customHeight="1">
      <c r="A16" s="114" t="s">
        <v>111</v>
      </c>
      <c r="B16" s="156"/>
      <c r="C16" s="155">
        <v>10</v>
      </c>
      <c r="D16" s="87" t="s">
        <v>369</v>
      </c>
      <c r="E16" s="87" t="s">
        <v>74</v>
      </c>
    </row>
    <row r="17" spans="1:5" ht="15" customHeight="1">
      <c r="A17" s="114" t="s">
        <v>112</v>
      </c>
      <c r="B17" s="154" t="s">
        <v>292</v>
      </c>
      <c r="C17" s="155">
        <v>10</v>
      </c>
      <c r="D17" s="87" t="s">
        <v>74</v>
      </c>
      <c r="E17" s="87" t="s">
        <v>74</v>
      </c>
    </row>
    <row r="18" spans="1:5" ht="15" customHeight="1">
      <c r="A18" s="114" t="s">
        <v>113</v>
      </c>
      <c r="B18" s="154" t="s">
        <v>114</v>
      </c>
      <c r="C18" s="155">
        <v>10</v>
      </c>
      <c r="D18" s="106"/>
      <c r="E18" s="106"/>
    </row>
    <row r="19" spans="1:5" ht="15" customHeight="1">
      <c r="A19" s="114" t="s">
        <v>115</v>
      </c>
      <c r="B19" s="154" t="s">
        <v>292</v>
      </c>
      <c r="C19" s="155">
        <v>10</v>
      </c>
      <c r="D19" s="106"/>
      <c r="E19" s="106"/>
    </row>
    <row r="20" spans="1:5" ht="15" customHeight="1">
      <c r="A20" s="114" t="s">
        <v>116</v>
      </c>
      <c r="B20" s="154"/>
      <c r="C20" s="155">
        <v>15</v>
      </c>
      <c r="D20" s="87" t="s">
        <v>74</v>
      </c>
      <c r="E20" s="87" t="s">
        <v>74</v>
      </c>
    </row>
    <row r="21" spans="1:5" ht="15" customHeight="1">
      <c r="A21" s="114" t="s">
        <v>117</v>
      </c>
      <c r="B21" s="155" t="s">
        <v>285</v>
      </c>
      <c r="C21" s="155">
        <v>25</v>
      </c>
      <c r="D21" s="87" t="s">
        <v>74</v>
      </c>
      <c r="E21" s="87" t="s">
        <v>74</v>
      </c>
    </row>
    <row r="22" spans="1:5" ht="90">
      <c r="A22" s="114" t="s">
        <v>293</v>
      </c>
      <c r="B22" s="155"/>
      <c r="C22" s="155">
        <v>15</v>
      </c>
      <c r="D22" s="87" t="s">
        <v>369</v>
      </c>
      <c r="E22" s="87" t="s">
        <v>74</v>
      </c>
    </row>
    <row r="23" spans="1:5" ht="30">
      <c r="A23" s="114" t="s">
        <v>118</v>
      </c>
      <c r="B23" s="154"/>
      <c r="C23" s="155">
        <v>5</v>
      </c>
      <c r="D23" s="106"/>
      <c r="E23" s="106"/>
    </row>
    <row r="24" spans="1:5" ht="60">
      <c r="A24" s="151" t="s">
        <v>119</v>
      </c>
      <c r="B24" s="155"/>
      <c r="C24" s="155">
        <v>15</v>
      </c>
      <c r="D24" s="87" t="s">
        <v>74</v>
      </c>
      <c r="E24" s="87" t="s">
        <v>74</v>
      </c>
    </row>
    <row r="25" spans="1:5" ht="15">
      <c r="A25" s="114" t="s">
        <v>120</v>
      </c>
      <c r="B25" s="154" t="s">
        <v>283</v>
      </c>
      <c r="C25" s="155">
        <v>10</v>
      </c>
      <c r="D25" s="87" t="s">
        <v>74</v>
      </c>
      <c r="E25" s="87" t="s">
        <v>74</v>
      </c>
    </row>
    <row r="26" spans="1:5" ht="15">
      <c r="A26" s="114" t="s">
        <v>121</v>
      </c>
      <c r="B26" s="155" t="s">
        <v>285</v>
      </c>
      <c r="C26" s="155" t="s">
        <v>279</v>
      </c>
      <c r="D26" s="87" t="s">
        <v>369</v>
      </c>
      <c r="E26" s="87" t="s">
        <v>74</v>
      </c>
    </row>
    <row r="27" spans="1:5" ht="15" customHeight="1">
      <c r="A27" s="114" t="s">
        <v>122</v>
      </c>
      <c r="B27" s="155"/>
      <c r="C27" s="155">
        <v>10</v>
      </c>
      <c r="D27" s="106"/>
      <c r="E27" s="106"/>
    </row>
    <row r="28" spans="1:5" ht="15" customHeight="1">
      <c r="A28" s="114" t="s">
        <v>123</v>
      </c>
      <c r="B28" s="155"/>
      <c r="C28" s="155">
        <v>10</v>
      </c>
      <c r="D28" s="87" t="s">
        <v>74</v>
      </c>
      <c r="E28" s="87" t="s">
        <v>74</v>
      </c>
    </row>
    <row r="29" spans="1:5" ht="15" customHeight="1">
      <c r="A29" s="114" t="s">
        <v>124</v>
      </c>
      <c r="B29" s="155" t="s">
        <v>309</v>
      </c>
      <c r="C29" s="155">
        <v>10</v>
      </c>
      <c r="D29" s="87" t="s">
        <v>74</v>
      </c>
      <c r="E29" s="87" t="s">
        <v>74</v>
      </c>
    </row>
    <row r="30" spans="1:5" ht="15" customHeight="1">
      <c r="A30" s="114" t="s">
        <v>125</v>
      </c>
      <c r="B30" s="155" t="s">
        <v>285</v>
      </c>
      <c r="C30" s="155">
        <v>5</v>
      </c>
      <c r="D30" s="87" t="s">
        <v>369</v>
      </c>
      <c r="E30" s="87" t="s">
        <v>74</v>
      </c>
    </row>
    <row r="31" spans="1:5" ht="30">
      <c r="A31" s="114" t="s">
        <v>126</v>
      </c>
      <c r="B31" s="155" t="s">
        <v>295</v>
      </c>
      <c r="C31" s="155" t="s">
        <v>279</v>
      </c>
      <c r="D31" s="87" t="s">
        <v>74</v>
      </c>
      <c r="E31" s="87" t="s">
        <v>74</v>
      </c>
    </row>
    <row r="32" spans="1:5" ht="15">
      <c r="A32" s="114" t="s">
        <v>125</v>
      </c>
      <c r="B32" s="155" t="s">
        <v>286</v>
      </c>
      <c r="C32" s="155">
        <v>15</v>
      </c>
      <c r="D32" s="106"/>
      <c r="E32" s="106"/>
    </row>
    <row r="33" spans="1:5" ht="37.5" customHeight="1">
      <c r="A33" s="114" t="s">
        <v>127</v>
      </c>
      <c r="B33" s="155"/>
      <c r="C33" s="155">
        <v>10</v>
      </c>
      <c r="D33" s="87" t="s">
        <v>74</v>
      </c>
      <c r="E33" s="87" t="s">
        <v>74</v>
      </c>
    </row>
    <row r="34" spans="1:5" ht="15">
      <c r="A34" s="114" t="s">
        <v>128</v>
      </c>
      <c r="B34" s="155"/>
      <c r="C34" s="155">
        <v>10</v>
      </c>
      <c r="D34" s="106"/>
      <c r="E34" s="106"/>
    </row>
    <row r="35" spans="1:5" ht="75">
      <c r="A35" s="167" t="s">
        <v>287</v>
      </c>
      <c r="B35" s="155" t="s">
        <v>294</v>
      </c>
      <c r="C35" s="155">
        <v>10</v>
      </c>
      <c r="D35" s="87" t="s">
        <v>74</v>
      </c>
      <c r="E35" s="87" t="s">
        <v>74</v>
      </c>
    </row>
    <row r="36" spans="1:5" ht="43.5" customHeight="1">
      <c r="A36" s="114" t="s">
        <v>129</v>
      </c>
      <c r="B36" s="157"/>
      <c r="C36" s="155">
        <v>5</v>
      </c>
      <c r="D36" s="87" t="s">
        <v>74</v>
      </c>
      <c r="E36" s="87" t="s">
        <v>74</v>
      </c>
    </row>
    <row r="37" spans="1:5" ht="96" customHeight="1">
      <c r="A37" s="151" t="s">
        <v>130</v>
      </c>
      <c r="B37" s="192" t="s">
        <v>297</v>
      </c>
      <c r="C37" s="192">
        <v>5</v>
      </c>
      <c r="D37" s="87" t="s">
        <v>369</v>
      </c>
      <c r="E37" s="87" t="s">
        <v>74</v>
      </c>
    </row>
    <row r="38" spans="1:5" ht="37.5" customHeight="1">
      <c r="A38" s="151" t="s">
        <v>131</v>
      </c>
      <c r="B38" s="192" t="s">
        <v>296</v>
      </c>
      <c r="C38" s="192">
        <v>10</v>
      </c>
      <c r="D38" s="87" t="s">
        <v>74</v>
      </c>
      <c r="E38" s="87" t="s">
        <v>74</v>
      </c>
    </row>
    <row r="39" spans="1:5" ht="94.5" customHeight="1">
      <c r="A39" s="114" t="s">
        <v>132</v>
      </c>
      <c r="B39" s="159" t="s">
        <v>298</v>
      </c>
      <c r="C39" s="155">
        <v>10</v>
      </c>
      <c r="D39" s="106"/>
      <c r="E39" s="106"/>
    </row>
    <row r="40" spans="1:5" ht="139.5" customHeight="1">
      <c r="A40" s="152" t="s">
        <v>133</v>
      </c>
      <c r="B40" s="159" t="s">
        <v>298</v>
      </c>
      <c r="C40" s="159">
        <v>5</v>
      </c>
      <c r="D40" s="106"/>
      <c r="E40" s="106"/>
    </row>
    <row r="41" spans="1:5" ht="24" customHeight="1">
      <c r="A41" s="291" t="s">
        <v>320</v>
      </c>
      <c r="B41" s="292"/>
      <c r="C41" s="150">
        <f>SUM(C9:C40)</f>
        <v>300</v>
      </c>
      <c r="D41" s="150" t="s">
        <v>74</v>
      </c>
      <c r="E41" s="150" t="s">
        <v>74</v>
      </c>
    </row>
    <row r="42" spans="1:5" ht="15" customHeight="1">
      <c r="A42" s="287" t="s">
        <v>134</v>
      </c>
      <c r="B42" s="288"/>
      <c r="C42" s="288"/>
      <c r="D42" s="287" t="s">
        <v>74</v>
      </c>
      <c r="E42" s="296"/>
    </row>
    <row r="43" spans="1:5" ht="30">
      <c r="A43" s="60" t="s">
        <v>43</v>
      </c>
      <c r="B43" s="155"/>
      <c r="C43" s="87">
        <v>20</v>
      </c>
      <c r="D43" s="87" t="s">
        <v>369</v>
      </c>
      <c r="E43" s="87" t="s">
        <v>74</v>
      </c>
    </row>
    <row r="44" spans="1:5" ht="15">
      <c r="A44" s="61" t="s">
        <v>135</v>
      </c>
      <c r="B44" s="155"/>
      <c r="C44" s="87">
        <v>20</v>
      </c>
      <c r="D44" s="87" t="s">
        <v>74</v>
      </c>
      <c r="E44" s="87" t="s">
        <v>74</v>
      </c>
    </row>
    <row r="45" spans="1:5" ht="15" customHeight="1">
      <c r="A45" s="61" t="s">
        <v>45</v>
      </c>
      <c r="B45" s="155" t="s">
        <v>285</v>
      </c>
      <c r="C45" s="87">
        <v>20</v>
      </c>
      <c r="D45" s="106"/>
      <c r="E45" s="106"/>
    </row>
    <row r="46" spans="1:5" ht="45">
      <c r="A46" s="98" t="s">
        <v>301</v>
      </c>
      <c r="B46" s="193"/>
      <c r="C46" s="87">
        <v>5</v>
      </c>
      <c r="D46" s="106"/>
      <c r="E46" s="106"/>
    </row>
    <row r="47" spans="1:5" ht="30.75" customHeight="1">
      <c r="A47" s="61" t="s">
        <v>87</v>
      </c>
      <c r="B47" s="155"/>
      <c r="C47" s="87">
        <v>7</v>
      </c>
      <c r="D47" s="87" t="s">
        <v>74</v>
      </c>
      <c r="E47" s="87" t="s">
        <v>74</v>
      </c>
    </row>
    <row r="48" spans="1:5" ht="15" customHeight="1">
      <c r="A48" s="61" t="s">
        <v>136</v>
      </c>
      <c r="B48" s="155"/>
      <c r="C48" s="87">
        <v>10</v>
      </c>
      <c r="D48" s="87" t="s">
        <v>74</v>
      </c>
      <c r="E48" s="87" t="s">
        <v>74</v>
      </c>
    </row>
    <row r="49" spans="1:5" ht="15" customHeight="1">
      <c r="A49" s="98" t="s">
        <v>137</v>
      </c>
      <c r="B49" s="155"/>
      <c r="C49" s="87">
        <v>10</v>
      </c>
      <c r="D49" s="106"/>
      <c r="E49" s="106"/>
    </row>
    <row r="50" spans="1:5" ht="15" customHeight="1">
      <c r="A50" s="61" t="s">
        <v>138</v>
      </c>
      <c r="B50" s="155"/>
      <c r="C50" s="87">
        <v>25</v>
      </c>
      <c r="D50" s="87" t="s">
        <v>74</v>
      </c>
      <c r="E50" s="87" t="s">
        <v>74</v>
      </c>
    </row>
    <row r="51" spans="1:5" ht="15" customHeight="1">
      <c r="A51" s="61" t="s">
        <v>51</v>
      </c>
      <c r="B51" s="155"/>
      <c r="C51" s="87">
        <v>8</v>
      </c>
      <c r="D51" s="87" t="s">
        <v>74</v>
      </c>
      <c r="E51" s="87" t="s">
        <v>74</v>
      </c>
    </row>
    <row r="52" spans="1:5" ht="30" customHeight="1">
      <c r="A52" s="61" t="s">
        <v>139</v>
      </c>
      <c r="B52" s="155"/>
      <c r="C52" s="87">
        <v>10</v>
      </c>
      <c r="D52" s="87" t="s">
        <v>74</v>
      </c>
      <c r="E52" s="87" t="s">
        <v>74</v>
      </c>
    </row>
    <row r="53" spans="1:5" ht="30">
      <c r="A53" s="61" t="s">
        <v>140</v>
      </c>
      <c r="B53" s="155"/>
      <c r="C53" s="87">
        <v>15</v>
      </c>
      <c r="D53" s="87" t="s">
        <v>74</v>
      </c>
      <c r="E53" s="87" t="s">
        <v>74</v>
      </c>
    </row>
    <row r="54" spans="1:5" ht="15">
      <c r="A54" s="61" t="s">
        <v>141</v>
      </c>
      <c r="B54" s="155"/>
      <c r="C54" s="87">
        <v>10</v>
      </c>
      <c r="D54" s="87" t="s">
        <v>74</v>
      </c>
      <c r="E54" s="87" t="s">
        <v>74</v>
      </c>
    </row>
    <row r="55" spans="1:5" ht="30">
      <c r="A55" s="61" t="s">
        <v>142</v>
      </c>
      <c r="B55" s="154" t="s">
        <v>283</v>
      </c>
      <c r="C55" s="87">
        <v>20</v>
      </c>
      <c r="D55" s="87" t="s">
        <v>369</v>
      </c>
      <c r="E55" s="87" t="s">
        <v>74</v>
      </c>
    </row>
    <row r="56" spans="1:5" ht="30">
      <c r="A56" s="61" t="s">
        <v>143</v>
      </c>
      <c r="B56" s="154" t="s">
        <v>283</v>
      </c>
      <c r="C56" s="87">
        <v>20</v>
      </c>
      <c r="D56" s="87" t="s">
        <v>74</v>
      </c>
      <c r="E56" s="87" t="s">
        <v>74</v>
      </c>
    </row>
    <row r="57" spans="1:5" ht="30">
      <c r="A57" s="61" t="s">
        <v>144</v>
      </c>
      <c r="B57" s="155"/>
      <c r="C57" s="87">
        <v>10</v>
      </c>
      <c r="D57" s="106"/>
      <c r="E57" s="106"/>
    </row>
    <row r="58" spans="1:5" ht="30">
      <c r="A58" s="61" t="s">
        <v>145</v>
      </c>
      <c r="B58" s="155"/>
      <c r="C58" s="87">
        <v>10</v>
      </c>
      <c r="D58" s="106"/>
      <c r="E58" s="106"/>
    </row>
    <row r="59" spans="1:5" ht="15" customHeight="1">
      <c r="A59" s="61" t="s">
        <v>52</v>
      </c>
      <c r="B59" s="155"/>
      <c r="C59" s="87">
        <v>10</v>
      </c>
      <c r="D59" s="87" t="s">
        <v>74</v>
      </c>
      <c r="E59" s="87" t="s">
        <v>74</v>
      </c>
    </row>
    <row r="60" spans="1:5" ht="30">
      <c r="A60" s="61" t="s">
        <v>146</v>
      </c>
      <c r="B60" s="155"/>
      <c r="C60" s="87">
        <v>10</v>
      </c>
      <c r="D60" s="87" t="s">
        <v>74</v>
      </c>
      <c r="E60" s="87" t="s">
        <v>74</v>
      </c>
    </row>
    <row r="61" spans="1:5" ht="30">
      <c r="A61" s="61" t="s">
        <v>147</v>
      </c>
      <c r="B61" s="155" t="s">
        <v>285</v>
      </c>
      <c r="C61" s="87">
        <v>10</v>
      </c>
      <c r="D61" s="87" t="s">
        <v>369</v>
      </c>
      <c r="E61" s="87" t="s">
        <v>74</v>
      </c>
    </row>
    <row r="62" spans="1:5" ht="15" customHeight="1">
      <c r="A62" s="178" t="s">
        <v>148</v>
      </c>
      <c r="B62" s="154" t="s">
        <v>275</v>
      </c>
      <c r="C62" s="87">
        <v>10</v>
      </c>
      <c r="D62" s="87" t="s">
        <v>74</v>
      </c>
      <c r="E62" s="87" t="s">
        <v>74</v>
      </c>
    </row>
    <row r="63" spans="1:5" ht="15" customHeight="1">
      <c r="A63" s="179" t="s">
        <v>149</v>
      </c>
      <c r="B63" s="177"/>
      <c r="C63" s="87"/>
      <c r="D63" s="106"/>
      <c r="E63" s="106"/>
    </row>
    <row r="64" spans="1:5" ht="90.75" customHeight="1">
      <c r="A64" s="180" t="s">
        <v>175</v>
      </c>
      <c r="B64" s="293"/>
      <c r="C64" s="279">
        <v>40</v>
      </c>
      <c r="D64" s="106"/>
      <c r="E64" s="106"/>
    </row>
    <row r="65" spans="1:5" ht="15" customHeight="1">
      <c r="A65" s="181" t="s">
        <v>150</v>
      </c>
      <c r="B65" s="293"/>
      <c r="C65" s="279"/>
      <c r="D65" s="87" t="s">
        <v>74</v>
      </c>
      <c r="E65" s="87" t="s">
        <v>74</v>
      </c>
    </row>
    <row r="66" spans="1:5" ht="15" customHeight="1">
      <c r="A66" s="181" t="s">
        <v>151</v>
      </c>
      <c r="B66" s="293"/>
      <c r="C66" s="279"/>
      <c r="D66" s="87" t="s">
        <v>74</v>
      </c>
      <c r="E66" s="87" t="s">
        <v>74</v>
      </c>
    </row>
    <row r="67" spans="1:5" ht="231" customHeight="1">
      <c r="A67" s="182" t="s">
        <v>280</v>
      </c>
      <c r="B67" s="293"/>
      <c r="C67" s="279"/>
      <c r="D67" s="87" t="s">
        <v>369</v>
      </c>
      <c r="E67" s="87" t="s">
        <v>74</v>
      </c>
    </row>
    <row r="68" spans="1:5" ht="15" customHeight="1">
      <c r="A68" s="97" t="s">
        <v>152</v>
      </c>
      <c r="B68" s="177"/>
      <c r="C68" s="87"/>
      <c r="D68" s="87" t="s">
        <v>74</v>
      </c>
      <c r="E68" s="87" t="s">
        <v>74</v>
      </c>
    </row>
    <row r="69" spans="1:5" ht="46.5" customHeight="1">
      <c r="A69" s="106" t="s">
        <v>153</v>
      </c>
      <c r="B69" s="177"/>
      <c r="C69" s="87" t="s">
        <v>277</v>
      </c>
      <c r="D69" s="106"/>
      <c r="E69" s="106"/>
    </row>
    <row r="70" spans="1:5" ht="15" customHeight="1">
      <c r="A70" s="97" t="s">
        <v>154</v>
      </c>
      <c r="B70" s="177"/>
      <c r="C70" s="87"/>
      <c r="D70" s="87" t="s">
        <v>74</v>
      </c>
      <c r="E70" s="87" t="s">
        <v>74</v>
      </c>
    </row>
    <row r="71" spans="1:5" ht="49.5" customHeight="1">
      <c r="A71" s="106" t="s">
        <v>281</v>
      </c>
      <c r="B71" s="177"/>
      <c r="C71" s="87" t="s">
        <v>277</v>
      </c>
      <c r="D71" s="87" t="s">
        <v>74</v>
      </c>
      <c r="E71" s="87" t="s">
        <v>74</v>
      </c>
    </row>
    <row r="72" spans="1:5" ht="31.5" customHeight="1">
      <c r="A72" s="291" t="s">
        <v>321</v>
      </c>
      <c r="B72" s="292"/>
      <c r="C72" s="201">
        <f>SUM(C43:C71)</f>
        <v>300</v>
      </c>
      <c r="D72" s="228" t="s">
        <v>74</v>
      </c>
      <c r="E72" s="228" t="s">
        <v>74</v>
      </c>
    </row>
    <row r="73" spans="1:5" ht="15" customHeight="1">
      <c r="A73" s="289" t="s">
        <v>58</v>
      </c>
      <c r="B73" s="290"/>
      <c r="C73" s="290"/>
      <c r="D73" s="289" t="s">
        <v>74</v>
      </c>
      <c r="E73" s="290"/>
    </row>
    <row r="74" spans="1:5" ht="15" customHeight="1">
      <c r="A74" s="121" t="s">
        <v>115</v>
      </c>
      <c r="B74" s="128" t="s">
        <v>155</v>
      </c>
      <c r="C74" s="87">
        <v>100</v>
      </c>
      <c r="D74" s="106"/>
      <c r="E74" s="106"/>
    </row>
    <row r="75" spans="1:5" ht="15" customHeight="1">
      <c r="A75" s="121" t="s">
        <v>156</v>
      </c>
      <c r="B75" s="128" t="s">
        <v>157</v>
      </c>
      <c r="C75" s="87">
        <v>50</v>
      </c>
      <c r="D75" s="106"/>
      <c r="E75" s="106"/>
    </row>
    <row r="76" spans="1:5" ht="15" customHeight="1">
      <c r="A76" s="124" t="s">
        <v>158</v>
      </c>
      <c r="B76" s="127" t="s">
        <v>159</v>
      </c>
      <c r="C76" s="87">
        <v>50</v>
      </c>
      <c r="D76" s="87" t="s">
        <v>74</v>
      </c>
      <c r="E76" s="87" t="s">
        <v>74</v>
      </c>
    </row>
    <row r="77" spans="1:5" ht="15" customHeight="1">
      <c r="A77" s="270" t="s">
        <v>317</v>
      </c>
      <c r="B77" s="271"/>
      <c r="C77" s="201">
        <f>SUM(C74:C76)</f>
        <v>200</v>
      </c>
      <c r="D77" s="87" t="s">
        <v>74</v>
      </c>
      <c r="E77" s="87" t="s">
        <v>74</v>
      </c>
    </row>
    <row r="78" spans="1:5" ht="28.5" customHeight="1">
      <c r="A78" s="272" t="s">
        <v>69</v>
      </c>
      <c r="B78" s="273"/>
      <c r="C78" s="215">
        <v>100</v>
      </c>
      <c r="D78" s="87" t="s">
        <v>369</v>
      </c>
      <c r="E78" s="87" t="s">
        <v>74</v>
      </c>
    </row>
    <row r="79" spans="1:5" ht="15.75">
      <c r="A79" s="270" t="s">
        <v>318</v>
      </c>
      <c r="B79" s="271"/>
      <c r="C79" s="201">
        <v>100</v>
      </c>
      <c r="D79" s="228" t="s">
        <v>74</v>
      </c>
      <c r="E79" s="228" t="s">
        <v>74</v>
      </c>
    </row>
    <row r="80" spans="1:5" ht="21.75" customHeight="1">
      <c r="A80" s="270" t="s">
        <v>319</v>
      </c>
      <c r="B80" s="271"/>
      <c r="C80" s="201">
        <v>100</v>
      </c>
      <c r="D80" s="228" t="s">
        <v>74</v>
      </c>
      <c r="E80" s="228" t="s">
        <v>74</v>
      </c>
    </row>
    <row r="81" spans="1:5" ht="24" customHeight="1">
      <c r="A81" s="270" t="s">
        <v>322</v>
      </c>
      <c r="B81" s="271"/>
      <c r="C81" s="201">
        <f>C80+C79+C77+C72+C41</f>
        <v>1000</v>
      </c>
      <c r="D81" s="228" t="s">
        <v>74</v>
      </c>
      <c r="E81" s="228" t="s">
        <v>74</v>
      </c>
    </row>
    <row r="82" spans="4:5" ht="15">
      <c r="D82" s="235" t="s">
        <v>74</v>
      </c>
      <c r="E82" s="235" t="s">
        <v>74</v>
      </c>
    </row>
    <row r="83" spans="4:5" ht="15">
      <c r="D83" s="236" t="s">
        <v>74</v>
      </c>
      <c r="E83" s="236" t="s">
        <v>74</v>
      </c>
    </row>
    <row r="84" spans="4:5" ht="15">
      <c r="D84" s="236" t="s">
        <v>369</v>
      </c>
      <c r="E84" s="236" t="s">
        <v>74</v>
      </c>
    </row>
    <row r="85" spans="4:5" ht="15">
      <c r="D85" s="236" t="s">
        <v>74</v>
      </c>
      <c r="E85" s="236" t="s">
        <v>74</v>
      </c>
    </row>
    <row r="86" spans="4:5" ht="15">
      <c r="D86" s="62"/>
      <c r="E86" s="62"/>
    </row>
    <row r="87" spans="4:5" ht="15">
      <c r="D87" s="236" t="s">
        <v>74</v>
      </c>
      <c r="E87" s="236" t="s">
        <v>74</v>
      </c>
    </row>
    <row r="88" spans="4:5" ht="15">
      <c r="D88" s="236" t="s">
        <v>74</v>
      </c>
      <c r="E88" s="236" t="s">
        <v>74</v>
      </c>
    </row>
    <row r="89" spans="4:5" ht="15">
      <c r="D89" s="236" t="s">
        <v>369</v>
      </c>
      <c r="E89" s="236" t="s">
        <v>74</v>
      </c>
    </row>
    <row r="90" spans="4:5" ht="15">
      <c r="D90" s="236" t="s">
        <v>74</v>
      </c>
      <c r="E90" s="236" t="s">
        <v>74</v>
      </c>
    </row>
    <row r="91" spans="4:5" ht="15">
      <c r="D91" s="62"/>
      <c r="E91" s="62"/>
    </row>
    <row r="92" spans="4:5" ht="15">
      <c r="D92" s="62"/>
      <c r="E92" s="62"/>
    </row>
    <row r="93" spans="4:5" ht="15">
      <c r="D93" s="236" t="s">
        <v>74</v>
      </c>
      <c r="E93" s="236" t="s">
        <v>74</v>
      </c>
    </row>
    <row r="94" spans="4:5" ht="15">
      <c r="D94" s="236" t="s">
        <v>74</v>
      </c>
      <c r="E94" s="236" t="s">
        <v>74</v>
      </c>
    </row>
    <row r="95" spans="4:5" ht="15">
      <c r="D95" s="236" t="s">
        <v>369</v>
      </c>
      <c r="E95" s="236" t="s">
        <v>74</v>
      </c>
    </row>
    <row r="96" spans="4:5" ht="15">
      <c r="D96" s="236" t="s">
        <v>74</v>
      </c>
      <c r="E96" s="236" t="s">
        <v>74</v>
      </c>
    </row>
    <row r="97" spans="4:5" ht="15">
      <c r="D97" s="62"/>
      <c r="E97" s="62"/>
    </row>
    <row r="98" spans="4:5" ht="15">
      <c r="D98" s="62"/>
      <c r="E98" s="62"/>
    </row>
    <row r="99" spans="4:5" ht="15">
      <c r="D99" s="236" t="s">
        <v>74</v>
      </c>
      <c r="E99" s="236" t="s">
        <v>74</v>
      </c>
    </row>
    <row r="100" spans="4:5" ht="15">
      <c r="D100" s="236" t="s">
        <v>74</v>
      </c>
      <c r="E100" s="236" t="s">
        <v>74</v>
      </c>
    </row>
    <row r="101" spans="4:5" ht="15">
      <c r="D101" s="236" t="s">
        <v>369</v>
      </c>
      <c r="E101" s="236" t="s">
        <v>74</v>
      </c>
    </row>
    <row r="102" spans="4:5" ht="15">
      <c r="D102" s="236" t="s">
        <v>74</v>
      </c>
      <c r="E102" s="236" t="s">
        <v>74</v>
      </c>
    </row>
    <row r="103" spans="4:5" ht="15">
      <c r="D103" s="62"/>
      <c r="E103" s="62"/>
    </row>
    <row r="104" spans="4:5" ht="15">
      <c r="D104" s="236" t="s">
        <v>74</v>
      </c>
      <c r="E104" s="236" t="s">
        <v>74</v>
      </c>
    </row>
    <row r="105" spans="4:5" ht="15">
      <c r="D105" s="236" t="s">
        <v>74</v>
      </c>
      <c r="E105" s="236" t="s">
        <v>74</v>
      </c>
    </row>
    <row r="106" spans="4:5" ht="15">
      <c r="D106" s="236" t="s">
        <v>369</v>
      </c>
      <c r="E106" s="236" t="s">
        <v>74</v>
      </c>
    </row>
    <row r="107" spans="4:5" ht="15">
      <c r="D107" s="236" t="s">
        <v>74</v>
      </c>
      <c r="E107" s="236" t="s">
        <v>74</v>
      </c>
    </row>
    <row r="108" spans="4:5" ht="15">
      <c r="D108" s="62"/>
      <c r="E108" s="62"/>
    </row>
    <row r="109" spans="4:5" ht="15">
      <c r="D109" s="62"/>
      <c r="E109" s="62"/>
    </row>
    <row r="110" spans="4:5" ht="15">
      <c r="D110" s="236" t="s">
        <v>74</v>
      </c>
      <c r="E110" s="236" t="s">
        <v>74</v>
      </c>
    </row>
    <row r="111" spans="4:5" ht="15">
      <c r="D111" s="236" t="s">
        <v>74</v>
      </c>
      <c r="E111" s="236" t="s">
        <v>74</v>
      </c>
    </row>
    <row r="112" spans="4:5" ht="15">
      <c r="D112" s="236" t="s">
        <v>369</v>
      </c>
      <c r="E112" s="236" t="s">
        <v>74</v>
      </c>
    </row>
    <row r="113" spans="4:5" ht="15">
      <c r="D113" s="236" t="s">
        <v>74</v>
      </c>
      <c r="E113" s="236" t="s">
        <v>74</v>
      </c>
    </row>
    <row r="114" spans="4:5" ht="15">
      <c r="D114" s="62"/>
      <c r="E114" s="62"/>
    </row>
    <row r="115" spans="4:5" ht="15">
      <c r="D115" s="62"/>
      <c r="E115" s="62"/>
    </row>
    <row r="116" spans="4:5" ht="15">
      <c r="D116" s="236" t="s">
        <v>74</v>
      </c>
      <c r="E116" s="236" t="s">
        <v>74</v>
      </c>
    </row>
    <row r="117" spans="4:5" ht="15">
      <c r="D117" s="236" t="s">
        <v>74</v>
      </c>
      <c r="E117" s="236" t="s">
        <v>74</v>
      </c>
    </row>
    <row r="118" spans="4:5" ht="15">
      <c r="D118" s="236" t="s">
        <v>369</v>
      </c>
      <c r="E118" s="236" t="s">
        <v>74</v>
      </c>
    </row>
    <row r="119" spans="4:5" ht="15.75">
      <c r="D119" s="237" t="s">
        <v>74</v>
      </c>
      <c r="E119" s="237" t="s">
        <v>74</v>
      </c>
    </row>
    <row r="120" spans="4:5" ht="12.75">
      <c r="D120" s="238"/>
      <c r="E120" s="238"/>
    </row>
  </sheetData>
  <sheetProtection/>
  <mergeCells count="18">
    <mergeCell ref="A80:B80"/>
    <mergeCell ref="A2:C2"/>
    <mergeCell ref="A41:B41"/>
    <mergeCell ref="D73:E73"/>
    <mergeCell ref="D2:D3"/>
    <mergeCell ref="E2:E3"/>
    <mergeCell ref="D42:E42"/>
    <mergeCell ref="A79:B79"/>
    <mergeCell ref="A1:C1"/>
    <mergeCell ref="C5:C6"/>
    <mergeCell ref="A42:C42"/>
    <mergeCell ref="A73:C73"/>
    <mergeCell ref="A72:B72"/>
    <mergeCell ref="A81:B81"/>
    <mergeCell ref="B64:B67"/>
    <mergeCell ref="C64:C67"/>
    <mergeCell ref="A77:B77"/>
    <mergeCell ref="A78:B7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1">
      <selection activeCell="D3" sqref="D3:E3"/>
    </sheetView>
  </sheetViews>
  <sheetFormatPr defaultColWidth="11.421875" defaultRowHeight="12.75"/>
  <cols>
    <col min="1" max="1" width="58.421875" style="0" customWidth="1"/>
    <col min="2" max="2" width="37.140625" style="145" bestFit="1" customWidth="1"/>
    <col min="3" max="3" width="17.57421875" style="0" customWidth="1"/>
  </cols>
  <sheetData>
    <row r="1" spans="1:3" ht="39" customHeight="1">
      <c r="A1" s="261" t="s">
        <v>0</v>
      </c>
      <c r="B1" s="261"/>
      <c r="C1" s="261"/>
    </row>
    <row r="2" spans="1:3" ht="34.5" customHeight="1" thickBot="1">
      <c r="A2" s="262" t="s">
        <v>360</v>
      </c>
      <c r="B2" s="262"/>
      <c r="C2" s="262"/>
    </row>
    <row r="3" spans="1:5" ht="43.5" customHeight="1" thickBot="1" thickTop="1">
      <c r="A3" s="199" t="s">
        <v>70</v>
      </c>
      <c r="B3" s="199" t="s">
        <v>71</v>
      </c>
      <c r="C3" s="199" t="s">
        <v>276</v>
      </c>
      <c r="D3" s="199" t="s">
        <v>367</v>
      </c>
      <c r="E3" s="199" t="s">
        <v>371</v>
      </c>
    </row>
    <row r="4" spans="1:5" ht="119.25" customHeight="1" thickTop="1">
      <c r="A4" s="200" t="s">
        <v>72</v>
      </c>
      <c r="B4" s="300">
        <v>30000000</v>
      </c>
      <c r="C4" s="297" t="s">
        <v>277</v>
      </c>
      <c r="D4" s="239"/>
      <c r="E4" s="239"/>
    </row>
    <row r="5" spans="1:5" ht="15" customHeight="1">
      <c r="A5" s="25" t="s">
        <v>73</v>
      </c>
      <c r="B5" s="301">
        <v>30000000</v>
      </c>
      <c r="C5" s="298"/>
      <c r="D5" s="240"/>
      <c r="E5" s="240"/>
    </row>
    <row r="6" spans="1:5" ht="15" customHeight="1">
      <c r="A6" s="26" t="s">
        <v>74</v>
      </c>
      <c r="B6" s="302" t="s">
        <v>74</v>
      </c>
      <c r="C6" s="299"/>
      <c r="D6" s="240"/>
      <c r="E6" s="240"/>
    </row>
    <row r="7" spans="1:5" ht="15" customHeight="1">
      <c r="A7" s="111" t="s">
        <v>39</v>
      </c>
      <c r="B7" s="112" t="s">
        <v>278</v>
      </c>
      <c r="C7" s="110"/>
      <c r="D7" s="109"/>
      <c r="E7" s="109"/>
    </row>
    <row r="8" spans="1:5" ht="15" customHeight="1">
      <c r="A8" s="113" t="s">
        <v>75</v>
      </c>
      <c r="B8" s="85"/>
      <c r="C8" s="85" t="s">
        <v>277</v>
      </c>
      <c r="D8" s="240"/>
      <c r="E8" s="240"/>
    </row>
    <row r="9" spans="1:5" ht="15" customHeight="1">
      <c r="A9" s="114" t="s">
        <v>76</v>
      </c>
      <c r="B9" s="87"/>
      <c r="C9" s="87" t="s">
        <v>277</v>
      </c>
      <c r="D9" s="240"/>
      <c r="E9" s="240"/>
    </row>
    <row r="10" spans="1:5" ht="15" customHeight="1">
      <c r="A10" s="114" t="s">
        <v>77</v>
      </c>
      <c r="B10" s="87"/>
      <c r="C10" s="87" t="s">
        <v>277</v>
      </c>
      <c r="D10" s="240"/>
      <c r="E10" s="240"/>
    </row>
    <row r="11" spans="1:5" ht="15" customHeight="1">
      <c r="A11" s="114" t="s">
        <v>78</v>
      </c>
      <c r="B11" s="87"/>
      <c r="C11" s="87" t="s">
        <v>277</v>
      </c>
      <c r="D11" s="240"/>
      <c r="E11" s="240"/>
    </row>
    <row r="12" spans="1:5" ht="15" customHeight="1">
      <c r="A12" s="114" t="s">
        <v>79</v>
      </c>
      <c r="B12" s="87"/>
      <c r="C12" s="87">
        <v>50</v>
      </c>
      <c r="D12" s="240"/>
      <c r="E12" s="240"/>
    </row>
    <row r="13" spans="1:5" ht="15">
      <c r="A13" s="114" t="s">
        <v>299</v>
      </c>
      <c r="B13" s="197">
        <v>0.5</v>
      </c>
      <c r="C13" s="87">
        <v>50</v>
      </c>
      <c r="D13" s="240"/>
      <c r="E13" s="240"/>
    </row>
    <row r="14" spans="1:5" ht="30">
      <c r="A14" s="114" t="s">
        <v>300</v>
      </c>
      <c r="B14" s="197">
        <v>0.5</v>
      </c>
      <c r="C14" s="87">
        <v>50</v>
      </c>
      <c r="D14" s="240"/>
      <c r="E14" s="240"/>
    </row>
    <row r="15" spans="1:5" ht="15">
      <c r="A15" s="114" t="s">
        <v>80</v>
      </c>
      <c r="B15" s="197">
        <v>0.5</v>
      </c>
      <c r="C15" s="87">
        <v>50</v>
      </c>
      <c r="D15" s="240"/>
      <c r="E15" s="240"/>
    </row>
    <row r="16" spans="1:5" ht="15" customHeight="1">
      <c r="A16" s="115" t="s">
        <v>81</v>
      </c>
      <c r="B16" s="87"/>
      <c r="C16" s="87">
        <v>50</v>
      </c>
      <c r="D16" s="240"/>
      <c r="E16" s="240"/>
    </row>
    <row r="17" spans="1:5" ht="15" customHeight="1">
      <c r="A17" s="115" t="s">
        <v>82</v>
      </c>
      <c r="B17" s="87"/>
      <c r="C17" s="87">
        <v>25</v>
      </c>
      <c r="D17" s="240"/>
      <c r="E17" s="240"/>
    </row>
    <row r="18" spans="1:5" ht="15" customHeight="1">
      <c r="A18" s="146" t="s">
        <v>83</v>
      </c>
      <c r="B18" s="86"/>
      <c r="C18" s="86">
        <v>25</v>
      </c>
      <c r="D18" s="240"/>
      <c r="E18" s="240"/>
    </row>
    <row r="19" spans="1:5" ht="26.25" customHeight="1">
      <c r="A19" s="291" t="s">
        <v>320</v>
      </c>
      <c r="B19" s="292"/>
      <c r="C19" s="216">
        <f>SUM(C12:C18)</f>
        <v>300</v>
      </c>
      <c r="D19" s="109"/>
      <c r="E19" s="109"/>
    </row>
    <row r="20" spans="1:5" ht="15" customHeight="1">
      <c r="A20" s="303" t="s">
        <v>84</v>
      </c>
      <c r="B20" s="304"/>
      <c r="C20" s="305"/>
      <c r="D20" s="109"/>
      <c r="E20" s="109"/>
    </row>
    <row r="21" spans="1:5" ht="30">
      <c r="A21" s="116" t="s">
        <v>85</v>
      </c>
      <c r="B21" s="87"/>
      <c r="C21" s="87">
        <v>20</v>
      </c>
      <c r="D21" s="240"/>
      <c r="E21" s="240"/>
    </row>
    <row r="22" spans="1:5" ht="15" customHeight="1">
      <c r="A22" s="116" t="s">
        <v>86</v>
      </c>
      <c r="B22" s="87"/>
      <c r="C22" s="87">
        <v>20</v>
      </c>
      <c r="D22" s="240"/>
      <c r="E22" s="240"/>
    </row>
    <row r="23" spans="1:5" ht="15" customHeight="1">
      <c r="A23" s="116" t="s">
        <v>45</v>
      </c>
      <c r="B23" s="198">
        <v>0.5</v>
      </c>
      <c r="C23" s="87">
        <v>50</v>
      </c>
      <c r="D23" s="240"/>
      <c r="E23" s="240"/>
    </row>
    <row r="24" spans="1:5" ht="15" customHeight="1">
      <c r="A24" s="116" t="s">
        <v>87</v>
      </c>
      <c r="B24" s="87"/>
      <c r="C24" s="87">
        <v>20</v>
      </c>
      <c r="D24" s="240"/>
      <c r="E24" s="240"/>
    </row>
    <row r="25" spans="1:5" ht="15" customHeight="1">
      <c r="A25" s="116" t="s">
        <v>48</v>
      </c>
      <c r="B25" s="87"/>
      <c r="C25" s="87">
        <v>15</v>
      </c>
      <c r="D25" s="240"/>
      <c r="E25" s="240"/>
    </row>
    <row r="26" spans="1:5" ht="15" customHeight="1">
      <c r="A26" s="116" t="s">
        <v>88</v>
      </c>
      <c r="B26" s="87"/>
      <c r="C26" s="87">
        <v>20</v>
      </c>
      <c r="D26" s="240"/>
      <c r="E26" s="240"/>
    </row>
    <row r="27" spans="1:5" ht="29.25" customHeight="1">
      <c r="A27" s="116" t="s">
        <v>288</v>
      </c>
      <c r="B27" s="87"/>
      <c r="C27" s="87">
        <v>15</v>
      </c>
      <c r="D27" s="240"/>
      <c r="E27" s="240"/>
    </row>
    <row r="28" spans="1:5" ht="15" customHeight="1">
      <c r="A28" s="116" t="s">
        <v>89</v>
      </c>
      <c r="B28" s="197">
        <v>0.5</v>
      </c>
      <c r="C28" s="87">
        <v>25</v>
      </c>
      <c r="D28" s="240"/>
      <c r="E28" s="240"/>
    </row>
    <row r="29" spans="1:5" ht="15" customHeight="1">
      <c r="A29" s="117" t="s">
        <v>90</v>
      </c>
      <c r="B29" s="87"/>
      <c r="C29" s="87">
        <v>10</v>
      </c>
      <c r="D29" s="240"/>
      <c r="E29" s="240"/>
    </row>
    <row r="30" spans="1:5" ht="30">
      <c r="A30" s="116" t="s">
        <v>91</v>
      </c>
      <c r="B30" s="87"/>
      <c r="C30" s="87">
        <v>20</v>
      </c>
      <c r="D30" s="240"/>
      <c r="E30" s="240"/>
    </row>
    <row r="31" spans="1:5" ht="30">
      <c r="A31" s="118" t="s">
        <v>92</v>
      </c>
      <c r="B31" s="197">
        <v>0.5</v>
      </c>
      <c r="C31" s="87">
        <v>20</v>
      </c>
      <c r="D31" s="240"/>
      <c r="E31" s="240"/>
    </row>
    <row r="32" spans="1:5" ht="15">
      <c r="A32" s="116" t="s">
        <v>93</v>
      </c>
      <c r="B32" s="197">
        <v>0.5</v>
      </c>
      <c r="C32" s="87">
        <v>10</v>
      </c>
      <c r="D32" s="240"/>
      <c r="E32" s="240"/>
    </row>
    <row r="33" spans="1:5" ht="15" customHeight="1">
      <c r="A33" s="119" t="s">
        <v>51</v>
      </c>
      <c r="B33" s="87"/>
      <c r="C33" s="87">
        <v>15</v>
      </c>
      <c r="D33" s="240"/>
      <c r="E33" s="240"/>
    </row>
    <row r="34" spans="1:5" ht="15" customHeight="1">
      <c r="A34" s="116" t="s">
        <v>94</v>
      </c>
      <c r="B34" s="87"/>
      <c r="C34" s="87">
        <v>20</v>
      </c>
      <c r="D34" s="240"/>
      <c r="E34" s="240"/>
    </row>
    <row r="35" spans="1:5" ht="15" customHeight="1">
      <c r="A35" s="120" t="s">
        <v>95</v>
      </c>
      <c r="B35" s="86"/>
      <c r="C35" s="87">
        <v>20</v>
      </c>
      <c r="D35" s="240"/>
      <c r="E35" s="240"/>
    </row>
    <row r="36" spans="1:5" ht="23.25" customHeight="1">
      <c r="A36" s="291" t="s">
        <v>321</v>
      </c>
      <c r="B36" s="292"/>
      <c r="C36" s="201">
        <f>SUM(C21:C35)</f>
        <v>300</v>
      </c>
      <c r="D36" s="109"/>
      <c r="E36" s="109"/>
    </row>
    <row r="37" spans="1:5" ht="15" customHeight="1">
      <c r="A37" s="285" t="s">
        <v>58</v>
      </c>
      <c r="B37" s="286"/>
      <c r="C37" s="306"/>
      <c r="D37" s="109"/>
      <c r="E37" s="109"/>
    </row>
    <row r="38" spans="1:5" ht="15" customHeight="1">
      <c r="A38" s="121" t="s">
        <v>96</v>
      </c>
      <c r="B38" s="122" t="s">
        <v>97</v>
      </c>
      <c r="C38" s="87">
        <v>100</v>
      </c>
      <c r="D38" s="240"/>
      <c r="E38" s="240"/>
    </row>
    <row r="39" spans="1:5" ht="15" customHeight="1">
      <c r="A39" s="121" t="s">
        <v>98</v>
      </c>
      <c r="B39" s="122" t="s">
        <v>62</v>
      </c>
      <c r="C39" s="87">
        <v>100</v>
      </c>
      <c r="D39" s="240"/>
      <c r="E39" s="240"/>
    </row>
    <row r="40" spans="1:5" ht="15" customHeight="1">
      <c r="A40" s="270" t="s">
        <v>317</v>
      </c>
      <c r="B40" s="271"/>
      <c r="C40" s="201">
        <f>SUM(C37:C39)</f>
        <v>200</v>
      </c>
      <c r="D40" s="109"/>
      <c r="E40" s="109"/>
    </row>
    <row r="41" spans="1:5" ht="24" customHeight="1">
      <c r="A41" s="307" t="s">
        <v>69</v>
      </c>
      <c r="B41" s="307"/>
      <c r="C41" s="217">
        <v>100</v>
      </c>
      <c r="D41" s="217" t="s">
        <v>74</v>
      </c>
      <c r="E41" s="217" t="s">
        <v>74</v>
      </c>
    </row>
    <row r="42" spans="1:5" ht="29.25" customHeight="1">
      <c r="A42" s="270" t="s">
        <v>318</v>
      </c>
      <c r="B42" s="271"/>
      <c r="C42" s="201">
        <f>SUM(C41)</f>
        <v>100</v>
      </c>
      <c r="D42" s="109"/>
      <c r="E42" s="109"/>
    </row>
    <row r="43" spans="1:5" ht="15.75">
      <c r="A43" s="270" t="s">
        <v>319</v>
      </c>
      <c r="B43" s="271"/>
      <c r="C43" s="201">
        <v>100</v>
      </c>
      <c r="D43" s="109"/>
      <c r="E43" s="109"/>
    </row>
    <row r="44" spans="1:5" ht="21.75" customHeight="1">
      <c r="A44" s="270" t="s">
        <v>323</v>
      </c>
      <c r="B44" s="271"/>
      <c r="C44" s="201">
        <f>+C43+C42+C40+C36+C19</f>
        <v>1000</v>
      </c>
      <c r="D44" s="228" t="s">
        <v>74</v>
      </c>
      <c r="E44" s="228" t="s">
        <v>74</v>
      </c>
    </row>
  </sheetData>
  <sheetProtection/>
  <mergeCells count="13">
    <mergeCell ref="A41:B41"/>
    <mergeCell ref="A43:B43"/>
    <mergeCell ref="A40:B40"/>
    <mergeCell ref="A44:B44"/>
    <mergeCell ref="A42:B42"/>
    <mergeCell ref="A1:C1"/>
    <mergeCell ref="A2:C2"/>
    <mergeCell ref="C4:C6"/>
    <mergeCell ref="B4:B6"/>
    <mergeCell ref="A20:C20"/>
    <mergeCell ref="A37:C37"/>
    <mergeCell ref="A19:B19"/>
    <mergeCell ref="A36:B3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67"/>
  <sheetViews>
    <sheetView zoomScalePageLayoutView="0" workbookViewId="0" topLeftCell="A58">
      <selection activeCell="D70" sqref="D70"/>
    </sheetView>
  </sheetViews>
  <sheetFormatPr defaultColWidth="11.421875" defaultRowHeight="12.75"/>
  <cols>
    <col min="1" max="1" width="84.7109375" style="0" customWidth="1"/>
    <col min="2" max="2" width="17.28125" style="0" customWidth="1"/>
    <col min="3" max="3" width="15.57421875" style="0" customWidth="1"/>
  </cols>
  <sheetData>
    <row r="1" spans="1:3" ht="36" customHeight="1">
      <c r="A1" s="261" t="s">
        <v>0</v>
      </c>
      <c r="B1" s="261"/>
      <c r="C1" s="261"/>
    </row>
    <row r="2" spans="1:3" ht="33" customHeight="1">
      <c r="A2" s="262" t="s">
        <v>360</v>
      </c>
      <c r="B2" s="262"/>
      <c r="C2" s="262"/>
    </row>
    <row r="3" ht="15.75" thickBot="1">
      <c r="A3" s="63"/>
    </row>
    <row r="4" spans="1:5" ht="12.75" customHeight="1">
      <c r="A4" s="68"/>
      <c r="B4" s="70"/>
      <c r="C4" s="64"/>
      <c r="D4" s="64"/>
      <c r="E4" s="64"/>
    </row>
    <row r="5" spans="1:5" ht="12.75">
      <c r="A5" s="69" t="s">
        <v>198</v>
      </c>
      <c r="B5" s="71" t="s">
        <v>2</v>
      </c>
      <c r="C5" s="71" t="s">
        <v>192</v>
      </c>
      <c r="D5" s="71" t="s">
        <v>367</v>
      </c>
      <c r="E5" s="71" t="s">
        <v>368</v>
      </c>
    </row>
    <row r="6" spans="1:5" ht="13.5" thickBot="1">
      <c r="A6" s="144" t="s">
        <v>199</v>
      </c>
      <c r="B6" s="71" t="s">
        <v>4</v>
      </c>
      <c r="C6" s="161"/>
      <c r="D6" s="161"/>
      <c r="E6" s="161"/>
    </row>
    <row r="7" spans="1:5" ht="71.25" customHeight="1">
      <c r="A7" s="164" t="s">
        <v>200</v>
      </c>
      <c r="B7" s="320">
        <v>750000000</v>
      </c>
      <c r="C7" s="322" t="s">
        <v>203</v>
      </c>
      <c r="D7" s="241"/>
      <c r="E7" s="240"/>
    </row>
    <row r="8" spans="1:5" ht="13.5" thickBot="1">
      <c r="A8" s="165" t="s">
        <v>201</v>
      </c>
      <c r="B8" s="321"/>
      <c r="C8" s="323"/>
      <c r="D8" s="241"/>
      <c r="E8" s="240"/>
    </row>
    <row r="9" spans="1:5" ht="13.5" thickBot="1">
      <c r="A9" s="162" t="s">
        <v>210</v>
      </c>
      <c r="B9" s="163"/>
      <c r="C9" s="142"/>
      <c r="D9" s="243"/>
      <c r="E9" s="243"/>
    </row>
    <row r="10" spans="1:5" ht="12.75">
      <c r="A10" s="74" t="s">
        <v>351</v>
      </c>
      <c r="B10" s="183"/>
      <c r="C10" s="79" t="s">
        <v>203</v>
      </c>
      <c r="D10" s="241"/>
      <c r="E10" s="240"/>
    </row>
    <row r="11" spans="1:5" ht="25.5">
      <c r="A11" s="75" t="s">
        <v>350</v>
      </c>
      <c r="B11" s="184" t="s">
        <v>294</v>
      </c>
      <c r="C11" s="189">
        <v>100</v>
      </c>
      <c r="D11" s="241"/>
      <c r="E11" s="240"/>
    </row>
    <row r="12" spans="1:5" ht="12.75">
      <c r="A12" s="75" t="s">
        <v>349</v>
      </c>
      <c r="B12" s="185"/>
      <c r="C12" s="80">
        <v>30</v>
      </c>
      <c r="D12" s="241"/>
      <c r="E12" s="240"/>
    </row>
    <row r="13" spans="1:5" ht="12.75">
      <c r="A13" s="76" t="s">
        <v>348</v>
      </c>
      <c r="B13" s="186"/>
      <c r="C13" s="80">
        <v>40</v>
      </c>
      <c r="D13" s="241"/>
      <c r="E13" s="240"/>
    </row>
    <row r="14" spans="1:5" ht="12.75">
      <c r="A14" s="76" t="s">
        <v>347</v>
      </c>
      <c r="B14" s="187"/>
      <c r="C14" s="80" t="s">
        <v>203</v>
      </c>
      <c r="D14" s="241"/>
      <c r="E14" s="240"/>
    </row>
    <row r="15" spans="1:5" ht="12.75">
      <c r="A15" s="76" t="s">
        <v>346</v>
      </c>
      <c r="B15" s="187"/>
      <c r="C15" s="80">
        <v>20</v>
      </c>
      <c r="D15" s="241"/>
      <c r="E15" s="240"/>
    </row>
    <row r="16" spans="1:5" ht="12.75">
      <c r="A16" s="76" t="s">
        <v>352</v>
      </c>
      <c r="B16" s="187"/>
      <c r="C16" s="80" t="s">
        <v>203</v>
      </c>
      <c r="D16" s="241"/>
      <c r="E16" s="240"/>
    </row>
    <row r="17" spans="1:5" ht="12.75">
      <c r="A17" s="76" t="s">
        <v>357</v>
      </c>
      <c r="B17" s="187"/>
      <c r="C17" s="80"/>
      <c r="D17" s="241"/>
      <c r="E17" s="240"/>
    </row>
    <row r="18" spans="1:5" ht="38.25">
      <c r="A18" s="76" t="s">
        <v>353</v>
      </c>
      <c r="B18" s="196" t="s">
        <v>311</v>
      </c>
      <c r="C18" s="80">
        <v>35</v>
      </c>
      <c r="D18" s="241"/>
      <c r="E18" s="240"/>
    </row>
    <row r="19" spans="1:5" ht="25.5">
      <c r="A19" s="76" t="s">
        <v>354</v>
      </c>
      <c r="B19" s="196" t="s">
        <v>310</v>
      </c>
      <c r="C19" s="80">
        <v>35</v>
      </c>
      <c r="D19" s="241"/>
      <c r="E19" s="240"/>
    </row>
    <row r="20" spans="1:5" ht="25.5">
      <c r="A20" s="75" t="s">
        <v>355</v>
      </c>
      <c r="B20" s="187"/>
      <c r="C20" s="80">
        <v>20</v>
      </c>
      <c r="D20" s="241"/>
      <c r="E20" s="240"/>
    </row>
    <row r="21" spans="1:5" ht="13.5" thickBot="1">
      <c r="A21" s="77" t="s">
        <v>356</v>
      </c>
      <c r="B21" s="188"/>
      <c r="C21" s="190">
        <v>20</v>
      </c>
      <c r="D21" s="241"/>
      <c r="E21" s="240"/>
    </row>
    <row r="22" spans="1:5" ht="12.75">
      <c r="A22" s="310" t="s">
        <v>202</v>
      </c>
      <c r="B22" s="311"/>
      <c r="C22" s="232" t="s">
        <v>361</v>
      </c>
      <c r="D22" s="232" t="s">
        <v>74</v>
      </c>
      <c r="E22" s="232" t="s">
        <v>74</v>
      </c>
    </row>
    <row r="23" spans="1:5" ht="21" customHeight="1" thickBot="1">
      <c r="A23" s="312"/>
      <c r="B23" s="313"/>
      <c r="C23" s="233"/>
      <c r="D23" s="233"/>
      <c r="E23" s="233"/>
    </row>
    <row r="24" spans="1:5" ht="278.25" customHeight="1" thickBot="1">
      <c r="A24" s="308" t="s">
        <v>331</v>
      </c>
      <c r="B24" s="309"/>
      <c r="C24" s="190" t="s">
        <v>203</v>
      </c>
      <c r="D24" s="241"/>
      <c r="E24" s="240"/>
    </row>
    <row r="25" spans="1:5" ht="13.5" thickBot="1">
      <c r="A25" s="314" t="s">
        <v>204</v>
      </c>
      <c r="B25" s="315"/>
      <c r="C25" s="244"/>
      <c r="D25" s="245"/>
      <c r="E25" s="246"/>
    </row>
    <row r="26" spans="1:5" ht="12.75" customHeight="1">
      <c r="A26" s="324" t="s">
        <v>205</v>
      </c>
      <c r="B26" s="325"/>
      <c r="C26" s="67" t="s">
        <v>203</v>
      </c>
      <c r="D26" s="241"/>
      <c r="E26" s="240"/>
    </row>
    <row r="27" spans="1:5" ht="12.75" customHeight="1">
      <c r="A27" s="326" t="s">
        <v>282</v>
      </c>
      <c r="B27" s="327"/>
      <c r="C27" s="72"/>
      <c r="D27" s="241"/>
      <c r="E27" s="240"/>
    </row>
    <row r="28" spans="1:5" ht="12.75" customHeight="1">
      <c r="A28" s="328" t="s">
        <v>206</v>
      </c>
      <c r="B28" s="329"/>
      <c r="C28" s="72"/>
      <c r="D28" s="241"/>
      <c r="E28" s="240"/>
    </row>
    <row r="29" spans="1:5" ht="12.75" customHeight="1">
      <c r="A29" s="326" t="s">
        <v>207</v>
      </c>
      <c r="B29" s="327"/>
      <c r="C29" s="67" t="s">
        <v>203</v>
      </c>
      <c r="D29" s="241"/>
      <c r="E29" s="240"/>
    </row>
    <row r="30" spans="1:5" ht="12.75" customHeight="1">
      <c r="A30" s="328" t="s">
        <v>208</v>
      </c>
      <c r="B30" s="329"/>
      <c r="C30" s="72"/>
      <c r="D30" s="241"/>
      <c r="E30" s="240"/>
    </row>
    <row r="31" spans="1:5" ht="12.75" customHeight="1" thickBot="1">
      <c r="A31" s="326" t="s">
        <v>209</v>
      </c>
      <c r="B31" s="327"/>
      <c r="C31" s="67" t="s">
        <v>203</v>
      </c>
      <c r="D31" s="241"/>
      <c r="E31" s="240"/>
    </row>
    <row r="32" spans="1:5" ht="18.75" customHeight="1" thickBot="1">
      <c r="A32" s="332" t="s">
        <v>320</v>
      </c>
      <c r="B32" s="333"/>
      <c r="C32" s="218">
        <f>SUM(C10:C31)</f>
        <v>300</v>
      </c>
      <c r="D32" s="218" t="s">
        <v>74</v>
      </c>
      <c r="E32" s="218" t="s">
        <v>74</v>
      </c>
    </row>
    <row r="33" spans="1:5" ht="12.75">
      <c r="A33" s="334" t="s">
        <v>42</v>
      </c>
      <c r="B33" s="330"/>
      <c r="C33" s="330" t="s">
        <v>192</v>
      </c>
      <c r="D33" s="330" t="s">
        <v>74</v>
      </c>
      <c r="E33" s="330" t="s">
        <v>74</v>
      </c>
    </row>
    <row r="34" spans="1:5" ht="26.25" customHeight="1" thickBot="1">
      <c r="A34" s="335"/>
      <c r="B34" s="331"/>
      <c r="C34" s="331"/>
      <c r="D34" s="331"/>
      <c r="E34" s="331"/>
    </row>
    <row r="35" spans="1:5" ht="12.75">
      <c r="A35" s="78" t="s">
        <v>211</v>
      </c>
      <c r="B35" s="191"/>
      <c r="C35" s="219">
        <v>20</v>
      </c>
      <c r="D35" s="241"/>
      <c r="E35" s="240"/>
    </row>
    <row r="36" spans="1:5" ht="12.75">
      <c r="A36" s="78" t="s">
        <v>212</v>
      </c>
      <c r="B36" s="191"/>
      <c r="C36" s="220">
        <v>20</v>
      </c>
      <c r="D36" s="241"/>
      <c r="E36" s="240"/>
    </row>
    <row r="37" spans="1:5" ht="12.75">
      <c r="A37" s="78" t="s">
        <v>213</v>
      </c>
      <c r="B37" s="191"/>
      <c r="C37" s="220">
        <v>30</v>
      </c>
      <c r="D37" s="241"/>
      <c r="E37" s="240"/>
    </row>
    <row r="38" spans="1:5" ht="12.75">
      <c r="A38" s="78" t="s">
        <v>214</v>
      </c>
      <c r="B38" s="191"/>
      <c r="C38" s="220">
        <v>10</v>
      </c>
      <c r="D38" s="241"/>
      <c r="E38" s="240"/>
    </row>
    <row r="39" spans="1:5" ht="12.75">
      <c r="A39" s="78" t="s">
        <v>215</v>
      </c>
      <c r="B39" s="191"/>
      <c r="C39" s="220">
        <v>15</v>
      </c>
      <c r="D39" s="241"/>
      <c r="E39" s="240"/>
    </row>
    <row r="40" spans="1:5" ht="12.75">
      <c r="A40" s="78" t="s">
        <v>216</v>
      </c>
      <c r="B40" s="191"/>
      <c r="C40" s="220" t="s">
        <v>203</v>
      </c>
      <c r="D40" s="241"/>
      <c r="E40" s="240"/>
    </row>
    <row r="41" spans="1:5" ht="12.75">
      <c r="A41" s="78" t="s">
        <v>217</v>
      </c>
      <c r="B41" s="191"/>
      <c r="C41" s="220">
        <v>15</v>
      </c>
      <c r="D41" s="241"/>
      <c r="E41" s="240"/>
    </row>
    <row r="42" spans="1:5" ht="12.75">
      <c r="A42" s="78" t="s">
        <v>218</v>
      </c>
      <c r="B42" s="191"/>
      <c r="C42" s="220">
        <v>25</v>
      </c>
      <c r="D42" s="241"/>
      <c r="E42" s="240"/>
    </row>
    <row r="43" spans="1:5" ht="12.75">
      <c r="A43" s="78" t="s">
        <v>219</v>
      </c>
      <c r="B43" s="191"/>
      <c r="C43" s="220">
        <v>10</v>
      </c>
      <c r="D43" s="241"/>
      <c r="E43" s="240"/>
    </row>
    <row r="44" spans="1:5" ht="12.75">
      <c r="A44" s="78" t="s">
        <v>220</v>
      </c>
      <c r="B44" s="191"/>
      <c r="C44" s="220">
        <v>20</v>
      </c>
      <c r="D44" s="241"/>
      <c r="E44" s="240"/>
    </row>
    <row r="45" spans="1:5" ht="12.75">
      <c r="A45" s="78" t="s">
        <v>221</v>
      </c>
      <c r="B45" s="191"/>
      <c r="C45" s="220">
        <v>20</v>
      </c>
      <c r="D45" s="241"/>
      <c r="E45" s="240"/>
    </row>
    <row r="46" spans="1:5" ht="12.75">
      <c r="A46" s="78" t="s">
        <v>222</v>
      </c>
      <c r="B46" s="191"/>
      <c r="C46" s="220">
        <v>10</v>
      </c>
      <c r="D46" s="241"/>
      <c r="E46" s="240"/>
    </row>
    <row r="47" spans="1:5" ht="12.75">
      <c r="A47" s="78" t="s">
        <v>223</v>
      </c>
      <c r="B47" s="191"/>
      <c r="C47" s="220">
        <v>15</v>
      </c>
      <c r="D47" s="241"/>
      <c r="E47" s="240"/>
    </row>
    <row r="48" spans="1:5" ht="12.75">
      <c r="A48" s="78" t="s">
        <v>224</v>
      </c>
      <c r="B48" s="191"/>
      <c r="C48" s="220">
        <v>20</v>
      </c>
      <c r="D48" s="241"/>
      <c r="E48" s="240"/>
    </row>
    <row r="49" spans="1:5" ht="12.75">
      <c r="A49" s="78" t="s">
        <v>225</v>
      </c>
      <c r="B49" s="191"/>
      <c r="C49" s="220">
        <v>20</v>
      </c>
      <c r="D49" s="241"/>
      <c r="E49" s="240"/>
    </row>
    <row r="50" spans="1:5" ht="12.75">
      <c r="A50" s="78" t="s">
        <v>226</v>
      </c>
      <c r="B50" s="191"/>
      <c r="C50" s="80">
        <v>20</v>
      </c>
      <c r="D50" s="241"/>
      <c r="E50" s="240"/>
    </row>
    <row r="51" spans="1:5" ht="12.75">
      <c r="A51" s="78" t="s">
        <v>227</v>
      </c>
      <c r="B51" s="191"/>
      <c r="C51" s="80">
        <v>10</v>
      </c>
      <c r="D51" s="241"/>
      <c r="E51" s="240"/>
    </row>
    <row r="52" spans="1:5" ht="12.75">
      <c r="A52" s="78" t="s">
        <v>228</v>
      </c>
      <c r="B52" s="191"/>
      <c r="C52" s="80">
        <v>5</v>
      </c>
      <c r="D52" s="241"/>
      <c r="E52" s="240"/>
    </row>
    <row r="53" spans="1:5" ht="12.75">
      <c r="A53" s="78" t="s">
        <v>229</v>
      </c>
      <c r="B53" s="191"/>
      <c r="C53" s="80">
        <v>5</v>
      </c>
      <c r="D53" s="241"/>
      <c r="E53" s="240"/>
    </row>
    <row r="54" spans="1:5" ht="12.75">
      <c r="A54" s="78" t="s">
        <v>230</v>
      </c>
      <c r="B54" s="191"/>
      <c r="C54" s="80">
        <v>5</v>
      </c>
      <c r="D54" s="241"/>
      <c r="E54" s="240"/>
    </row>
    <row r="55" spans="1:5" ht="12.75">
      <c r="A55" s="78" t="s">
        <v>231</v>
      </c>
      <c r="B55" s="191"/>
      <c r="C55" s="80">
        <v>5</v>
      </c>
      <c r="D55" s="241"/>
      <c r="E55" s="240"/>
    </row>
    <row r="56" spans="1:5" ht="15.75" customHeight="1" thickBot="1">
      <c r="A56" s="78" t="s">
        <v>232</v>
      </c>
      <c r="B56" s="191"/>
      <c r="C56" s="229" t="s">
        <v>203</v>
      </c>
      <c r="D56" s="247"/>
      <c r="E56" s="248"/>
    </row>
    <row r="57" spans="1:5" ht="15.75" customHeight="1">
      <c r="A57" s="225" t="s">
        <v>332</v>
      </c>
      <c r="B57" s="226"/>
      <c r="C57" s="318" t="s">
        <v>203</v>
      </c>
      <c r="D57" s="241"/>
      <c r="E57" s="240"/>
    </row>
    <row r="58" spans="1:5" ht="108.75" customHeight="1" thickBot="1">
      <c r="A58" s="316" t="s">
        <v>362</v>
      </c>
      <c r="B58" s="317"/>
      <c r="C58" s="319"/>
      <c r="D58" s="241"/>
      <c r="E58" s="241"/>
    </row>
    <row r="59" spans="1:5" ht="21" customHeight="1" thickBot="1">
      <c r="A59" s="332" t="s">
        <v>321</v>
      </c>
      <c r="B59" s="333"/>
      <c r="C59" s="218">
        <f>SUM(C35:C56)</f>
        <v>300</v>
      </c>
      <c r="D59" s="218" t="s">
        <v>74</v>
      </c>
      <c r="E59" s="218" t="s">
        <v>74</v>
      </c>
    </row>
    <row r="60" spans="1:5" ht="13.5" thickBot="1">
      <c r="A60" s="336" t="s">
        <v>58</v>
      </c>
      <c r="B60" s="337"/>
      <c r="C60" s="65" t="s">
        <v>197</v>
      </c>
      <c r="D60" s="65" t="s">
        <v>74</v>
      </c>
      <c r="E60" s="65" t="s">
        <v>74</v>
      </c>
    </row>
    <row r="61" spans="1:7" ht="15">
      <c r="A61" s="66" t="s">
        <v>193</v>
      </c>
      <c r="B61" s="67" t="s">
        <v>67</v>
      </c>
      <c r="C61" s="67">
        <v>100</v>
      </c>
      <c r="D61" s="67" t="s">
        <v>74</v>
      </c>
      <c r="E61" s="67" t="s">
        <v>74</v>
      </c>
      <c r="G61" s="224"/>
    </row>
    <row r="62" spans="1:7" ht="15.75" thickBot="1">
      <c r="A62" s="81" t="s">
        <v>194</v>
      </c>
      <c r="B62" s="73" t="s">
        <v>195</v>
      </c>
      <c r="C62" s="73">
        <v>100</v>
      </c>
      <c r="D62" s="73" t="s">
        <v>74</v>
      </c>
      <c r="E62" s="73" t="s">
        <v>74</v>
      </c>
      <c r="G62" s="224"/>
    </row>
    <row r="63" spans="1:5" ht="21" customHeight="1">
      <c r="A63" s="270" t="s">
        <v>324</v>
      </c>
      <c r="B63" s="271"/>
      <c r="C63" s="201">
        <f>SUM(C60:C62)</f>
        <v>200</v>
      </c>
      <c r="D63" s="228" t="s">
        <v>369</v>
      </c>
      <c r="E63" s="228" t="s">
        <v>74</v>
      </c>
    </row>
    <row r="64" spans="1:5" ht="22.5" customHeight="1" thickBot="1">
      <c r="A64" s="221" t="s">
        <v>196</v>
      </c>
      <c r="B64" s="222"/>
      <c r="C64" s="223">
        <v>100</v>
      </c>
      <c r="D64" s="223" t="s">
        <v>74</v>
      </c>
      <c r="E64" s="223" t="s">
        <v>74</v>
      </c>
    </row>
    <row r="65" spans="1:5" ht="15.75">
      <c r="A65" s="270" t="s">
        <v>318</v>
      </c>
      <c r="B65" s="271"/>
      <c r="C65" s="201">
        <f>SUM(C64)</f>
        <v>100</v>
      </c>
      <c r="D65" s="228" t="s">
        <v>74</v>
      </c>
      <c r="E65" s="228" t="s">
        <v>74</v>
      </c>
    </row>
    <row r="66" spans="1:5" ht="30.75" customHeight="1">
      <c r="A66" s="270" t="s">
        <v>319</v>
      </c>
      <c r="B66" s="271"/>
      <c r="C66" s="201">
        <v>100</v>
      </c>
      <c r="D66" s="228" t="s">
        <v>74</v>
      </c>
      <c r="E66" s="228" t="s">
        <v>74</v>
      </c>
    </row>
    <row r="67" spans="1:5" ht="22.5" customHeight="1">
      <c r="A67" s="270" t="s">
        <v>323</v>
      </c>
      <c r="B67" s="271"/>
      <c r="C67" s="201">
        <f>+C66+C65+C63+C59+C32</f>
        <v>1000</v>
      </c>
      <c r="D67" s="228" t="s">
        <v>74</v>
      </c>
      <c r="E67" s="228" t="s">
        <v>74</v>
      </c>
    </row>
  </sheetData>
  <sheetProtection/>
  <mergeCells count="26">
    <mergeCell ref="A65:B65"/>
    <mergeCell ref="A66:B66"/>
    <mergeCell ref="A67:B67"/>
    <mergeCell ref="A60:B60"/>
    <mergeCell ref="A59:B59"/>
    <mergeCell ref="A32:B32"/>
    <mergeCell ref="A33:B34"/>
    <mergeCell ref="D33:D34"/>
    <mergeCell ref="E33:E34"/>
    <mergeCell ref="A63:B63"/>
    <mergeCell ref="A1:C1"/>
    <mergeCell ref="B7:B8"/>
    <mergeCell ref="C7:C8"/>
    <mergeCell ref="A26:B26"/>
    <mergeCell ref="A27:B27"/>
    <mergeCell ref="A28:B28"/>
    <mergeCell ref="A24:B24"/>
    <mergeCell ref="A22:B23"/>
    <mergeCell ref="A25:B25"/>
    <mergeCell ref="A58:B58"/>
    <mergeCell ref="C57:C58"/>
    <mergeCell ref="A2:C2"/>
    <mergeCell ref="A29:B29"/>
    <mergeCell ref="A30:B30"/>
    <mergeCell ref="A31:B31"/>
    <mergeCell ref="C33:C34"/>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E55"/>
  <sheetViews>
    <sheetView zoomScale="90" zoomScaleNormal="90" zoomScalePageLayoutView="0" workbookViewId="0" topLeftCell="A48">
      <selection activeCell="E57" sqref="E57"/>
    </sheetView>
  </sheetViews>
  <sheetFormatPr defaultColWidth="11.421875" defaultRowHeight="12.75"/>
  <cols>
    <col min="1" max="1" width="56.7109375" style="0" customWidth="1"/>
    <col min="2" max="2" width="29.140625" style="0" customWidth="1"/>
    <col min="3" max="3" width="20.28125" style="131" customWidth="1"/>
    <col min="4" max="4" width="12.140625" style="0" customWidth="1"/>
    <col min="5" max="5" width="13.7109375" style="0" customWidth="1"/>
  </cols>
  <sheetData>
    <row r="1" spans="1:3" ht="31.5" customHeight="1">
      <c r="A1" s="261" t="s">
        <v>0</v>
      </c>
      <c r="B1" s="261"/>
      <c r="C1" s="261"/>
    </row>
    <row r="2" spans="1:3" ht="30" customHeight="1">
      <c r="A2" s="262" t="s">
        <v>360</v>
      </c>
      <c r="B2" s="262"/>
      <c r="C2" s="262"/>
    </row>
    <row r="3" spans="1:5" ht="32.25" customHeight="1">
      <c r="A3" s="129" t="s">
        <v>307</v>
      </c>
      <c r="B3" s="130" t="s">
        <v>100</v>
      </c>
      <c r="C3" s="104" t="s">
        <v>233</v>
      </c>
      <c r="D3" s="228" t="s">
        <v>367</v>
      </c>
      <c r="E3" s="228" t="s">
        <v>368</v>
      </c>
    </row>
    <row r="4" spans="1:5" ht="19.5" customHeight="1">
      <c r="A4" s="17" t="s">
        <v>365</v>
      </c>
      <c r="B4" s="132"/>
      <c r="C4" s="249"/>
      <c r="D4" s="258"/>
      <c r="E4" s="258"/>
    </row>
    <row r="5" spans="1:5" ht="19.5" customHeight="1">
      <c r="A5" s="32" t="s">
        <v>364</v>
      </c>
      <c r="B5" s="132">
        <v>89200000</v>
      </c>
      <c r="C5" s="250" t="s">
        <v>274</v>
      </c>
      <c r="D5" s="240"/>
      <c r="E5" s="240"/>
    </row>
    <row r="6" spans="1:5" ht="19.5" customHeight="1">
      <c r="A6" s="32" t="s">
        <v>363</v>
      </c>
      <c r="B6" s="133"/>
      <c r="C6" s="250"/>
      <c r="D6" s="240"/>
      <c r="E6" s="240"/>
    </row>
    <row r="7" spans="1:5" ht="19.5" customHeight="1">
      <c r="A7" s="32" t="s">
        <v>366</v>
      </c>
      <c r="B7" s="133">
        <v>5890000</v>
      </c>
      <c r="C7" s="250" t="s">
        <v>274</v>
      </c>
      <c r="D7" s="240"/>
      <c r="E7" s="240"/>
    </row>
    <row r="8" spans="1:5" ht="19.5" customHeight="1">
      <c r="A8" s="134"/>
      <c r="B8" s="135"/>
      <c r="C8" s="250"/>
      <c r="D8" s="240"/>
      <c r="E8" s="240"/>
    </row>
    <row r="9" spans="1:5" ht="19.5" customHeight="1">
      <c r="A9" s="346" t="s">
        <v>39</v>
      </c>
      <c r="B9" s="347"/>
      <c r="C9" s="347"/>
      <c r="D9" s="352"/>
      <c r="E9" s="352"/>
    </row>
    <row r="10" spans="1:5" ht="19.5" customHeight="1">
      <c r="A10" s="20" t="s">
        <v>160</v>
      </c>
      <c r="B10" s="28"/>
      <c r="C10" s="250"/>
      <c r="D10" s="240"/>
      <c r="E10" s="240"/>
    </row>
    <row r="11" spans="1:5" ht="40.5" customHeight="1">
      <c r="A11" s="20" t="s">
        <v>327</v>
      </c>
      <c r="B11" s="28"/>
      <c r="C11" s="250" t="s">
        <v>274</v>
      </c>
      <c r="D11" s="240"/>
      <c r="E11" s="240"/>
    </row>
    <row r="12" spans="1:5" ht="19.5" customHeight="1">
      <c r="A12" s="20" t="s">
        <v>161</v>
      </c>
      <c r="B12" s="28"/>
      <c r="C12" s="250" t="s">
        <v>274</v>
      </c>
      <c r="D12" s="240"/>
      <c r="E12" s="240"/>
    </row>
    <row r="13" spans="1:5" ht="19.5" customHeight="1">
      <c r="A13" s="20" t="s">
        <v>162</v>
      </c>
      <c r="B13" s="28"/>
      <c r="C13" s="250" t="s">
        <v>274</v>
      </c>
      <c r="D13" s="240"/>
      <c r="E13" s="240"/>
    </row>
    <row r="14" spans="1:5" ht="19.5" customHeight="1">
      <c r="A14" s="20" t="s">
        <v>163</v>
      </c>
      <c r="B14" s="28"/>
      <c r="C14" s="250" t="s">
        <v>274</v>
      </c>
      <c r="D14" s="240"/>
      <c r="E14" s="240"/>
    </row>
    <row r="15" spans="1:5" ht="19.5" customHeight="1">
      <c r="A15" s="20" t="s">
        <v>164</v>
      </c>
      <c r="B15" s="28"/>
      <c r="C15" s="250" t="s">
        <v>274</v>
      </c>
      <c r="D15" s="240"/>
      <c r="E15" s="240"/>
    </row>
    <row r="16" spans="1:5" ht="40.5" customHeight="1">
      <c r="A16" s="20" t="s">
        <v>289</v>
      </c>
      <c r="B16" s="31"/>
      <c r="C16" s="250">
        <v>50</v>
      </c>
      <c r="D16" s="240"/>
      <c r="E16" s="240"/>
    </row>
    <row r="17" spans="1:5" ht="36.75" customHeight="1">
      <c r="A17" s="20" t="s">
        <v>290</v>
      </c>
      <c r="B17" s="31"/>
      <c r="C17" s="250">
        <v>50</v>
      </c>
      <c r="D17" s="240"/>
      <c r="E17" s="240"/>
    </row>
    <row r="18" spans="1:5" ht="19.5" customHeight="1">
      <c r="A18" s="20" t="s">
        <v>165</v>
      </c>
      <c r="B18" s="28"/>
      <c r="C18" s="250">
        <v>50</v>
      </c>
      <c r="D18" s="240"/>
      <c r="E18" s="240"/>
    </row>
    <row r="19" spans="1:5" ht="19.5" customHeight="1">
      <c r="A19" s="20" t="s">
        <v>166</v>
      </c>
      <c r="B19" s="28"/>
      <c r="C19" s="250" t="s">
        <v>274</v>
      </c>
      <c r="D19" s="240"/>
      <c r="E19" s="240"/>
    </row>
    <row r="20" spans="1:5" ht="19.5" customHeight="1">
      <c r="A20" s="20" t="s">
        <v>167</v>
      </c>
      <c r="B20" s="28"/>
      <c r="C20" s="250" t="s">
        <v>274</v>
      </c>
      <c r="D20" s="240"/>
      <c r="E20" s="240"/>
    </row>
    <row r="21" spans="1:5" ht="26.25" customHeight="1">
      <c r="A21" s="20" t="s">
        <v>168</v>
      </c>
      <c r="B21" s="28"/>
      <c r="C21" s="250">
        <v>50</v>
      </c>
      <c r="D21" s="240"/>
      <c r="E21" s="240"/>
    </row>
    <row r="22" spans="1:5" ht="117" customHeight="1">
      <c r="A22" s="22" t="s">
        <v>169</v>
      </c>
      <c r="B22" s="136"/>
      <c r="C22" s="250">
        <v>100</v>
      </c>
      <c r="D22" s="240"/>
      <c r="E22" s="240"/>
    </row>
    <row r="23" spans="1:5" ht="19.5" customHeight="1">
      <c r="A23" s="34"/>
      <c r="B23" s="137"/>
      <c r="C23" s="251"/>
      <c r="D23" s="240"/>
      <c r="E23" s="240"/>
    </row>
    <row r="24" spans="1:5" ht="19.5" customHeight="1">
      <c r="A24" s="342" t="s">
        <v>41</v>
      </c>
      <c r="B24" s="343"/>
      <c r="C24" s="252">
        <f>SUM(C11:C22)</f>
        <v>300</v>
      </c>
      <c r="D24" s="352"/>
      <c r="E24" s="352"/>
    </row>
    <row r="25" spans="1:5" ht="19.5" customHeight="1">
      <c r="A25" s="287" t="s">
        <v>84</v>
      </c>
      <c r="B25" s="288"/>
      <c r="C25" s="288"/>
      <c r="D25" s="352"/>
      <c r="E25" s="352"/>
    </row>
    <row r="26" spans="1:5" ht="44.25" customHeight="1">
      <c r="A26" s="22" t="s">
        <v>43</v>
      </c>
      <c r="B26" s="28"/>
      <c r="C26" s="250">
        <v>10</v>
      </c>
      <c r="D26" s="240"/>
      <c r="E26" s="240"/>
    </row>
    <row r="27" spans="1:5" ht="19.5" customHeight="1">
      <c r="A27" s="22" t="s">
        <v>44</v>
      </c>
      <c r="B27" s="28"/>
      <c r="C27" s="250">
        <v>10</v>
      </c>
      <c r="D27" s="240"/>
      <c r="E27" s="240"/>
    </row>
    <row r="28" spans="1:5" ht="36.75" customHeight="1">
      <c r="A28" s="22" t="s">
        <v>46</v>
      </c>
      <c r="B28" s="28"/>
      <c r="C28" s="250">
        <v>10</v>
      </c>
      <c r="D28" s="240"/>
      <c r="E28" s="240"/>
    </row>
    <row r="29" spans="1:5" ht="19.5" customHeight="1">
      <c r="A29" s="22" t="s">
        <v>47</v>
      </c>
      <c r="B29" s="28"/>
      <c r="C29" s="250">
        <v>10</v>
      </c>
      <c r="D29" s="240"/>
      <c r="E29" s="240"/>
    </row>
    <row r="30" spans="1:5" ht="19.5" customHeight="1">
      <c r="A30" s="22" t="s">
        <v>49</v>
      </c>
      <c r="B30" s="28"/>
      <c r="C30" s="250">
        <v>10</v>
      </c>
      <c r="D30" s="240"/>
      <c r="E30" s="240"/>
    </row>
    <row r="31" spans="1:5" ht="19.5" customHeight="1">
      <c r="A31" s="22" t="s">
        <v>50</v>
      </c>
      <c r="B31" s="28"/>
      <c r="C31" s="250">
        <v>20</v>
      </c>
      <c r="D31" s="240"/>
      <c r="E31" s="240"/>
    </row>
    <row r="32" spans="1:5" ht="30">
      <c r="A32" s="22" t="s">
        <v>325</v>
      </c>
      <c r="B32" s="28"/>
      <c r="C32" s="250">
        <v>50</v>
      </c>
      <c r="D32" s="240"/>
      <c r="E32" s="240"/>
    </row>
    <row r="33" spans="1:5" ht="32.25" customHeight="1">
      <c r="A33" s="22" t="s">
        <v>291</v>
      </c>
      <c r="B33" s="28"/>
      <c r="C33" s="250">
        <v>20</v>
      </c>
      <c r="D33" s="240"/>
      <c r="E33" s="240"/>
    </row>
    <row r="34" spans="1:5" ht="32.25" customHeight="1">
      <c r="A34" s="29" t="s">
        <v>170</v>
      </c>
      <c r="B34" s="28"/>
      <c r="C34" s="250">
        <v>25</v>
      </c>
      <c r="D34" s="240"/>
      <c r="E34" s="240"/>
    </row>
    <row r="35" spans="1:5" ht="19.5" customHeight="1">
      <c r="A35" s="22" t="s">
        <v>53</v>
      </c>
      <c r="B35" s="28"/>
      <c r="C35" s="250">
        <v>20</v>
      </c>
      <c r="D35" s="240"/>
      <c r="E35" s="240"/>
    </row>
    <row r="36" spans="1:5" ht="19.5" customHeight="1">
      <c r="A36" s="29" t="s">
        <v>171</v>
      </c>
      <c r="B36" s="28"/>
      <c r="C36" s="250">
        <v>25</v>
      </c>
      <c r="D36" s="240"/>
      <c r="E36" s="240"/>
    </row>
    <row r="37" spans="1:5" ht="63" customHeight="1">
      <c r="A37" s="29" t="s">
        <v>308</v>
      </c>
      <c r="B37" s="28"/>
      <c r="C37" s="250">
        <v>25</v>
      </c>
      <c r="D37" s="240"/>
      <c r="E37" s="240"/>
    </row>
    <row r="38" spans="1:5" ht="19.5" customHeight="1">
      <c r="A38" s="22" t="s">
        <v>172</v>
      </c>
      <c r="B38" s="28"/>
      <c r="C38" s="250">
        <v>25</v>
      </c>
      <c r="D38" s="240"/>
      <c r="E38" s="240"/>
    </row>
    <row r="39" spans="1:5" ht="19.5" customHeight="1">
      <c r="A39" s="30" t="s">
        <v>173</v>
      </c>
      <c r="B39" s="28"/>
      <c r="C39" s="250">
        <v>20</v>
      </c>
      <c r="D39" s="240"/>
      <c r="E39" s="240"/>
    </row>
    <row r="40" spans="1:5" ht="53.25" customHeight="1">
      <c r="A40" s="20" t="s">
        <v>174</v>
      </c>
      <c r="B40" s="28"/>
      <c r="C40" s="250">
        <v>20</v>
      </c>
      <c r="D40" s="240"/>
      <c r="E40" s="240"/>
    </row>
    <row r="41" spans="1:5" ht="19.5" customHeight="1">
      <c r="A41" s="22"/>
      <c r="B41" s="28"/>
      <c r="C41" s="250"/>
      <c r="D41" s="240"/>
      <c r="E41" s="240"/>
    </row>
    <row r="42" spans="1:5" ht="19.5" customHeight="1">
      <c r="A42" s="35" t="s">
        <v>149</v>
      </c>
      <c r="B42" s="28"/>
      <c r="C42" s="250"/>
      <c r="D42" s="240"/>
      <c r="E42" s="240"/>
    </row>
    <row r="43" spans="1:5" ht="89.25" customHeight="1">
      <c r="A43" s="36" t="s">
        <v>175</v>
      </c>
      <c r="B43" s="28"/>
      <c r="C43" s="250"/>
      <c r="D43" s="240"/>
      <c r="E43" s="240"/>
    </row>
    <row r="44" spans="1:5" ht="234" customHeight="1" thickBot="1">
      <c r="A44" s="37" t="s">
        <v>176</v>
      </c>
      <c r="B44" s="28"/>
      <c r="C44" s="250" t="s">
        <v>274</v>
      </c>
      <c r="D44" s="240"/>
      <c r="E44" s="240"/>
    </row>
    <row r="45" spans="1:5" ht="19.5" customHeight="1" thickBot="1">
      <c r="A45" s="350" t="s">
        <v>321</v>
      </c>
      <c r="B45" s="351"/>
      <c r="C45" s="253">
        <f>SUM(C26:C44)</f>
        <v>300</v>
      </c>
      <c r="D45" s="255" t="s">
        <v>74</v>
      </c>
      <c r="E45" s="255" t="s">
        <v>74</v>
      </c>
    </row>
    <row r="46" spans="1:5" ht="19.5" customHeight="1" thickBot="1">
      <c r="A46" s="348" t="s">
        <v>58</v>
      </c>
      <c r="B46" s="349"/>
      <c r="C46" s="349"/>
      <c r="D46" s="256" t="s">
        <v>74</v>
      </c>
      <c r="E46" s="256" t="s">
        <v>74</v>
      </c>
    </row>
    <row r="47" spans="1:5" ht="19.5" customHeight="1">
      <c r="A47" s="338" t="s">
        <v>326</v>
      </c>
      <c r="B47" s="339"/>
      <c r="C47" s="344">
        <v>200</v>
      </c>
      <c r="D47" s="259"/>
      <c r="E47" s="259"/>
    </row>
    <row r="48" spans="1:5" ht="45" customHeight="1">
      <c r="A48" s="340"/>
      <c r="B48" s="341"/>
      <c r="C48" s="345"/>
      <c r="D48" s="242"/>
      <c r="E48" s="242"/>
    </row>
    <row r="49" spans="1:5" ht="19.5" customHeight="1">
      <c r="A49" s="33"/>
      <c r="B49" s="138"/>
      <c r="C49" s="250"/>
      <c r="D49" s="240"/>
      <c r="E49" s="240"/>
    </row>
    <row r="50" spans="1:5" ht="19.5" customHeight="1">
      <c r="A50" s="27" t="s">
        <v>98</v>
      </c>
      <c r="B50" s="139" t="s">
        <v>67</v>
      </c>
      <c r="C50" s="250" t="s">
        <v>234</v>
      </c>
      <c r="D50" s="240"/>
      <c r="E50" s="240"/>
    </row>
    <row r="51" spans="1:5" ht="19.5" customHeight="1">
      <c r="A51" s="270" t="s">
        <v>324</v>
      </c>
      <c r="B51" s="271"/>
      <c r="C51" s="227">
        <v>200</v>
      </c>
      <c r="D51" s="228" t="s">
        <v>74</v>
      </c>
      <c r="E51" s="227" t="s">
        <v>74</v>
      </c>
    </row>
    <row r="52" spans="1:5" ht="26.25" customHeight="1" thickBot="1">
      <c r="A52" s="221" t="s">
        <v>196</v>
      </c>
      <c r="B52" s="222"/>
      <c r="C52" s="254">
        <v>100</v>
      </c>
      <c r="D52" s="257" t="s">
        <v>74</v>
      </c>
      <c r="E52" s="260" t="s">
        <v>74</v>
      </c>
    </row>
    <row r="53" spans="1:5" ht="15.75">
      <c r="A53" s="270" t="s">
        <v>318</v>
      </c>
      <c r="B53" s="271"/>
      <c r="C53" s="227">
        <f>SUM(C52)</f>
        <v>100</v>
      </c>
      <c r="D53" s="227" t="s">
        <v>74</v>
      </c>
      <c r="E53" s="227" t="s">
        <v>74</v>
      </c>
    </row>
    <row r="54" spans="1:5" ht="15.75">
      <c r="A54" s="270" t="s">
        <v>319</v>
      </c>
      <c r="B54" s="271"/>
      <c r="C54" s="227">
        <v>100</v>
      </c>
      <c r="D54" s="227" t="s">
        <v>74</v>
      </c>
      <c r="E54" s="227" t="s">
        <v>74</v>
      </c>
    </row>
    <row r="55" spans="1:5" ht="15.75">
      <c r="A55" s="270" t="s">
        <v>323</v>
      </c>
      <c r="B55" s="271"/>
      <c r="C55" s="227">
        <f>+C54+C53+C51+C45+C24</f>
        <v>1000</v>
      </c>
      <c r="D55" s="227" t="s">
        <v>74</v>
      </c>
      <c r="E55" s="227" t="s">
        <v>74</v>
      </c>
    </row>
  </sheetData>
  <sheetProtection/>
  <mergeCells count="16">
    <mergeCell ref="D9:E9"/>
    <mergeCell ref="D24:E24"/>
    <mergeCell ref="D25:E25"/>
    <mergeCell ref="A51:B51"/>
    <mergeCell ref="A53:B53"/>
    <mergeCell ref="A54:B54"/>
    <mergeCell ref="A55:B55"/>
    <mergeCell ref="A47:B48"/>
    <mergeCell ref="A24:B24"/>
    <mergeCell ref="C47:C48"/>
    <mergeCell ref="A1:C1"/>
    <mergeCell ref="A2:C2"/>
    <mergeCell ref="A9:C9"/>
    <mergeCell ref="A25:C25"/>
    <mergeCell ref="A46:C46"/>
    <mergeCell ref="A45:B4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4:C19"/>
  <sheetViews>
    <sheetView zoomScalePageLayoutView="0" workbookViewId="0" topLeftCell="A1">
      <selection activeCell="A1" sqref="A1:C24"/>
    </sheetView>
  </sheetViews>
  <sheetFormatPr defaultColWidth="11.421875" defaultRowHeight="12.75"/>
  <cols>
    <col min="1" max="1" width="42.8515625" style="0" bestFit="1" customWidth="1"/>
    <col min="2" max="2" width="15.140625" style="0" customWidth="1"/>
  </cols>
  <sheetData>
    <row r="4" spans="1:3" ht="12.75">
      <c r="A4" s="353" t="s">
        <v>333</v>
      </c>
      <c r="B4" s="353"/>
      <c r="C4" s="353"/>
    </row>
    <row r="5" spans="1:3" ht="12.75">
      <c r="A5" s="230"/>
      <c r="B5" s="230"/>
      <c r="C5" s="230"/>
    </row>
    <row r="6" spans="1:3" ht="12.75">
      <c r="A6" s="230"/>
      <c r="B6" s="230"/>
      <c r="C6" s="230"/>
    </row>
    <row r="7" spans="1:3" ht="12.75">
      <c r="A7" s="230"/>
      <c r="B7" s="230" t="s">
        <v>335</v>
      </c>
      <c r="C7" s="230"/>
    </row>
    <row r="8" spans="1:3" ht="12.75">
      <c r="A8" s="230"/>
      <c r="B8" s="230"/>
      <c r="C8" s="230"/>
    </row>
    <row r="10" spans="1:2" ht="12.75">
      <c r="A10" t="s">
        <v>334</v>
      </c>
      <c r="B10" s="231">
        <v>44565</v>
      </c>
    </row>
    <row r="11" spans="1:2" ht="12.75">
      <c r="A11" t="s">
        <v>336</v>
      </c>
      <c r="B11" s="231">
        <v>44574</v>
      </c>
    </row>
    <row r="12" spans="1:2" ht="12.75">
      <c r="A12" t="s">
        <v>337</v>
      </c>
      <c r="B12" s="231">
        <v>44578</v>
      </c>
    </row>
    <row r="13" spans="1:2" ht="12.75">
      <c r="A13" t="s">
        <v>338</v>
      </c>
      <c r="B13" s="231">
        <v>44579</v>
      </c>
    </row>
    <row r="14" spans="1:2" ht="12.75">
      <c r="A14" t="s">
        <v>339</v>
      </c>
      <c r="B14" s="231">
        <v>44585</v>
      </c>
    </row>
    <row r="15" spans="1:2" ht="12.75">
      <c r="A15" t="s">
        <v>340</v>
      </c>
      <c r="B15" t="s">
        <v>341</v>
      </c>
    </row>
    <row r="16" spans="1:2" ht="12.75">
      <c r="A16" t="s">
        <v>342</v>
      </c>
      <c r="B16" s="231">
        <v>44588</v>
      </c>
    </row>
    <row r="17" spans="1:2" ht="12.75">
      <c r="A17" t="s">
        <v>343</v>
      </c>
      <c r="B17" s="231">
        <v>44594</v>
      </c>
    </row>
    <row r="18" spans="1:2" ht="12.75">
      <c r="A18" t="s">
        <v>344</v>
      </c>
      <c r="B18" s="231">
        <v>44595</v>
      </c>
    </row>
    <row r="19" spans="1:2" ht="12.75">
      <c r="A19" t="s">
        <v>345</v>
      </c>
      <c r="B19" s="231">
        <v>44600</v>
      </c>
    </row>
  </sheetData>
  <sheetProtection/>
  <mergeCells count="1">
    <mergeCell ref="A4:C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L15"/>
  <sheetViews>
    <sheetView showGridLines="0" zoomScalePageLayoutView="0" workbookViewId="0" topLeftCell="A1">
      <selection activeCell="I14" sqref="I14"/>
    </sheetView>
  </sheetViews>
  <sheetFormatPr defaultColWidth="11.421875" defaultRowHeight="12.75"/>
  <cols>
    <col min="2" max="2" width="46.7109375" style="0" customWidth="1"/>
    <col min="3" max="3" width="0" style="0" hidden="1" customWidth="1"/>
    <col min="4" max="4" width="23.140625" style="0" customWidth="1"/>
    <col min="5" max="7" width="0" style="38" hidden="1" customWidth="1"/>
    <col min="8" max="8" width="16.8515625" style="0" customWidth="1"/>
    <col min="9" max="9" width="17.7109375" style="0" customWidth="1"/>
  </cols>
  <sheetData>
    <row r="2" spans="2:4" ht="18" customHeight="1">
      <c r="B2" s="354"/>
      <c r="C2" s="354"/>
      <c r="D2" s="354"/>
    </row>
    <row r="3" spans="2:9" ht="19.5" customHeight="1">
      <c r="B3" s="355" t="s">
        <v>177</v>
      </c>
      <c r="C3" s="355"/>
      <c r="D3" s="355"/>
      <c r="E3" s="355"/>
      <c r="F3" s="355"/>
      <c r="G3" s="355"/>
      <c r="H3" s="355"/>
      <c r="I3" s="355"/>
    </row>
    <row r="4" spans="2:9" ht="12.75" customHeight="1">
      <c r="B4" s="356" t="s">
        <v>74</v>
      </c>
      <c r="C4" s="356"/>
      <c r="D4" s="356"/>
      <c r="E4" s="39"/>
      <c r="F4" s="39"/>
      <c r="G4" s="39"/>
      <c r="H4" s="40"/>
      <c r="I4" s="40"/>
    </row>
    <row r="5" spans="2:9" ht="19.5" customHeight="1">
      <c r="B5" s="355" t="s">
        <v>178</v>
      </c>
      <c r="C5" s="355"/>
      <c r="D5" s="355"/>
      <c r="E5" s="355"/>
      <c r="F5" s="355"/>
      <c r="G5" s="355"/>
      <c r="H5" s="355"/>
      <c r="I5" s="355"/>
    </row>
    <row r="6" spans="2:9" ht="20.25" customHeight="1">
      <c r="B6" s="357" t="s">
        <v>179</v>
      </c>
      <c r="C6" s="357"/>
      <c r="D6" s="357"/>
      <c r="E6" s="357"/>
      <c r="F6" s="357"/>
      <c r="G6" s="357"/>
      <c r="H6" s="357"/>
      <c r="I6" s="357"/>
    </row>
    <row r="8" spans="2:9" ht="18">
      <c r="B8" s="41" t="s">
        <v>180</v>
      </c>
      <c r="C8" s="42" t="s">
        <v>181</v>
      </c>
      <c r="D8" s="43" t="s">
        <v>182</v>
      </c>
      <c r="E8" s="44" t="s">
        <v>183</v>
      </c>
      <c r="F8" s="45" t="s">
        <v>184</v>
      </c>
      <c r="G8" s="45" t="s">
        <v>184</v>
      </c>
      <c r="H8" s="43" t="s">
        <v>185</v>
      </c>
      <c r="I8" s="46" t="s">
        <v>41</v>
      </c>
    </row>
    <row r="9" spans="2:9" ht="27" customHeight="1">
      <c r="B9" s="47" t="s">
        <v>186</v>
      </c>
      <c r="C9" s="48"/>
      <c r="D9" s="168" t="e">
        <f>+'TODO RIESGO DAÑOS'!#REF!*1.5/1000+'TODO RIESGO DAÑOS'!#REF!*1.5/2000</f>
        <v>#REF!</v>
      </c>
      <c r="E9" s="169"/>
      <c r="F9" s="169"/>
      <c r="G9" s="169"/>
      <c r="H9" s="168" t="e">
        <f>+D9*0.19</f>
        <v>#REF!</v>
      </c>
      <c r="I9" s="170" t="e">
        <f>+D9+H9</f>
        <v>#REF!</v>
      </c>
    </row>
    <row r="10" spans="2:9" ht="27" customHeight="1">
      <c r="B10" s="49" t="s">
        <v>187</v>
      </c>
      <c r="C10" s="49"/>
      <c r="D10" s="168">
        <f>30000000*4%</f>
        <v>1200000</v>
      </c>
      <c r="E10" s="171"/>
      <c r="F10" s="171"/>
      <c r="G10" s="171"/>
      <c r="H10" s="168">
        <f>+D10*0.19</f>
        <v>228000</v>
      </c>
      <c r="I10" s="170">
        <f>+D10+H10</f>
        <v>1428000</v>
      </c>
    </row>
    <row r="11" spans="2:9" ht="27" customHeight="1">
      <c r="B11" s="49" t="s">
        <v>188</v>
      </c>
      <c r="C11" s="50">
        <f>+'[1]Daños Materiales'!D38</f>
        <v>0</v>
      </c>
      <c r="D11" s="168">
        <f>+RCE!B6*5/1000</f>
        <v>500000</v>
      </c>
      <c r="E11" s="171">
        <f>+D11*122/365*1.1</f>
        <v>183835.6164383562</v>
      </c>
      <c r="F11" s="171">
        <f>+D11*153/365*1.1</f>
        <v>230547.94520547948</v>
      </c>
      <c r="G11" s="171">
        <f>+D11*183/365*1.1</f>
        <v>275753.4246575342</v>
      </c>
      <c r="H11" s="168">
        <f>+D11*0.19</f>
        <v>95000</v>
      </c>
      <c r="I11" s="170">
        <f>+D11+H11</f>
        <v>595000</v>
      </c>
    </row>
    <row r="12" spans="2:9" ht="27" customHeight="1">
      <c r="B12" s="51" t="s">
        <v>189</v>
      </c>
      <c r="C12" s="52">
        <f>+'[1]Daños Materiales'!D132</f>
        <v>0</v>
      </c>
      <c r="D12" s="168">
        <f>+'AUTOMOVILES '!B5*3.5%</f>
        <v>3122000.0000000005</v>
      </c>
      <c r="E12" s="172">
        <f>+D12*122/365*1.1</f>
        <v>1147869.5890410962</v>
      </c>
      <c r="F12" s="172">
        <f>+D12*153/365*1.1</f>
        <v>1439541.369863014</v>
      </c>
      <c r="G12" s="172">
        <f>+D12*183/365*1.1</f>
        <v>1721804.3835616442</v>
      </c>
      <c r="H12" s="168">
        <f>+D12*0.19</f>
        <v>593180.0000000001</v>
      </c>
      <c r="I12" s="170">
        <f>+D12+H12</f>
        <v>3715180.0000000005</v>
      </c>
    </row>
    <row r="13" spans="2:9" ht="27" customHeight="1">
      <c r="B13" s="54" t="s">
        <v>190</v>
      </c>
      <c r="C13" s="53" t="e">
        <f>+'[1]Daños Materiales'!#REF!</f>
        <v>#REF!</v>
      </c>
      <c r="D13" s="173">
        <f>700000000*3.8%</f>
        <v>26600000</v>
      </c>
      <c r="E13" s="174">
        <f>+D13*122/365*1.1</f>
        <v>9780054.79452055</v>
      </c>
      <c r="F13" s="174">
        <f>+D13*153/365*1.1</f>
        <v>12265150.684931507</v>
      </c>
      <c r="G13" s="174">
        <f>+D13*183/365*1.1</f>
        <v>14670082.191780822</v>
      </c>
      <c r="H13" s="168">
        <f>+D13*0.19</f>
        <v>5054000</v>
      </c>
      <c r="I13" s="170">
        <f>+D13+H13</f>
        <v>31654000</v>
      </c>
    </row>
    <row r="14" spans="2:9" ht="24.75" customHeight="1">
      <c r="B14" s="358" t="s">
        <v>191</v>
      </c>
      <c r="C14" s="358"/>
      <c r="D14" s="358"/>
      <c r="E14" s="358"/>
      <c r="F14" s="358"/>
      <c r="G14" s="358"/>
      <c r="H14" s="358"/>
      <c r="I14" s="55" t="e">
        <f>SUM(I9:I13)</f>
        <v>#REF!</v>
      </c>
    </row>
    <row r="15" spans="2:12" ht="18">
      <c r="B15" s="56"/>
      <c r="I15" s="175" t="e">
        <f>+I14/12*11</f>
        <v>#REF!</v>
      </c>
      <c r="J15">
        <v>31322779</v>
      </c>
      <c r="K15" s="176" t="e">
        <f>+J15/I15</f>
        <v>#REF!</v>
      </c>
      <c r="L15" t="e">
        <f>+K15*11</f>
        <v>#REF!</v>
      </c>
    </row>
  </sheetData>
  <sheetProtection selectLockedCells="1" selectUnlockedCells="1"/>
  <mergeCells count="6">
    <mergeCell ref="B2:D2"/>
    <mergeCell ref="B3:I3"/>
    <mergeCell ref="B4:D4"/>
    <mergeCell ref="B5:I5"/>
    <mergeCell ref="B6:I6"/>
    <mergeCell ref="B14:H14"/>
  </mergeCells>
  <printOptions horizontalCentered="1"/>
  <pageMargins left="0.9055555555555556" right="0.9055555555555556" top="1.1416666666666666" bottom="0.7479166666666667" header="0.5118055555555555" footer="0.511805555555555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Constanza Henao Vanegas</cp:lastModifiedBy>
  <cp:lastPrinted>2022-01-04T15:06:49Z</cp:lastPrinted>
  <dcterms:created xsi:type="dcterms:W3CDTF">2016-05-03T01:32:25Z</dcterms:created>
  <dcterms:modified xsi:type="dcterms:W3CDTF">2022-07-27T18:29:21Z</dcterms:modified>
  <cp:category/>
  <cp:version/>
  <cp:contentType/>
  <cp:contentStatus/>
</cp:coreProperties>
</file>